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Huong_Dan" sheetId="1" state="visible" r:id="rId1"/>
    <sheet xmlns:r="http://schemas.openxmlformats.org/officeDocument/2006/relationships" name="2. DoanhSo_Pacing_TungShop" sheetId="2" state="visible" r:id="rId2"/>
    <sheet xmlns:r="http://schemas.openxmlformats.org/officeDocument/2006/relationships" name="3. CoCau_NganhHang_TonKho" sheetId="3" state="visible" r:id="rId3"/>
    <sheet xmlns:r="http://schemas.openxmlformats.org/officeDocument/2006/relationships" name="4. TonKho_DaysOnHand_SKU" sheetId="4" state="visible" r:id="rId4"/>
    <sheet xmlns:r="http://schemas.openxmlformats.org/officeDocument/2006/relationships" name="5. KhachHang_CRM_SutGiam" sheetId="5" state="visible" r:id="rId5"/>
    <sheet xmlns:r="http://schemas.openxmlformats.org/officeDocument/2006/relationships" name="6. Master_DanhSach_Shop" sheetId="6" state="visible" r:id="rId6"/>
    <sheet xmlns:r="http://schemas.openxmlformats.org/officeDocument/2006/relationships" name="7. Master_DanhMuc_SKU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0.0%"/>
    <numFmt numFmtId="166" formatCode="0.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1E293B"/>
      <sz val="11"/>
    </font>
    <font>
      <name val="Arial"/>
      <color rgb="00334155"/>
      <sz val="10"/>
    </font>
    <font>
      <name val="Arial"/>
      <b val="1"/>
      <color rgb="00FFFFFF"/>
      <sz val="10"/>
    </font>
    <font>
      <name val="Arial"/>
      <b val="1"/>
      <color rgb="000F172A"/>
      <sz val="9"/>
    </font>
    <font>
      <name val="Arial"/>
      <b val="1"/>
      <color rgb="000F172A"/>
      <sz val="10"/>
    </font>
    <font>
      <name val="Courier New"/>
      <b val="1"/>
      <color rgb="000F172A"/>
      <sz val="10"/>
    </font>
  </fonts>
  <fills count="18">
    <fill>
      <patternFill/>
    </fill>
    <fill>
      <patternFill patternType="gray125"/>
    </fill>
    <fill>
      <patternFill patternType="solid">
        <fgColor rgb="00EA580C"/>
        <bgColor rgb="00EA580C"/>
      </patternFill>
    </fill>
    <fill>
      <patternFill patternType="solid">
        <fgColor rgb="000F172A"/>
        <bgColor rgb="000F172A"/>
      </patternFill>
    </fill>
    <fill>
      <patternFill patternType="solid">
        <fgColor rgb="00F1F5F9"/>
        <bgColor rgb="00F1F5F9"/>
      </patternFill>
    </fill>
    <fill>
      <patternFill patternType="solid">
        <fgColor rgb="000284C7"/>
        <bgColor rgb="000284C7"/>
      </patternFill>
    </fill>
    <fill>
      <patternFill patternType="solid">
        <fgColor rgb="00E0F2FE"/>
        <bgColor rgb="00E0F2FE"/>
      </patternFill>
    </fill>
    <fill>
      <patternFill patternType="solid">
        <fgColor rgb="00FFEDD5"/>
        <bgColor rgb="00FFEDD5"/>
      </patternFill>
    </fill>
    <fill>
      <patternFill patternType="solid">
        <fgColor rgb="000D9488"/>
        <bgColor rgb="000D9488"/>
      </patternFill>
    </fill>
    <fill>
      <patternFill patternType="solid">
        <fgColor rgb="00CCFBF1"/>
        <bgColor rgb="00CCFBF1"/>
      </patternFill>
    </fill>
    <fill>
      <patternFill patternType="solid">
        <fgColor rgb="006366F1"/>
        <bgColor rgb="006366F1"/>
      </patternFill>
    </fill>
    <fill>
      <patternFill patternType="solid">
        <fgColor rgb="00EDE9FE"/>
        <bgColor rgb="00EDE9FE"/>
      </patternFill>
    </fill>
    <fill>
      <patternFill patternType="solid">
        <fgColor rgb="00E11D48"/>
        <bgColor rgb="00E11D48"/>
      </patternFill>
    </fill>
    <fill>
      <patternFill patternType="solid">
        <fgColor rgb="00FFE4E6"/>
        <bgColor rgb="00FFE4E6"/>
      </patternFill>
    </fill>
    <fill>
      <patternFill patternType="solid">
        <fgColor rgb="00059669"/>
        <bgColor rgb="00059669"/>
      </patternFill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1" fillId="3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4" fillId="12" borderId="1" applyAlignment="1" pivotButton="0" quotePrefix="0" xfId="0">
      <alignment horizontal="center" vertical="center" wrapText="1"/>
    </xf>
    <xf numFmtId="0" fontId="4" fillId="14" borderId="1" applyAlignment="1" pivotButton="0" quotePrefix="0" xfId="0">
      <alignment horizontal="center" vertical="center" wrapText="1"/>
    </xf>
    <xf numFmtId="0" fontId="4" fillId="1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center" vertical="center" wrapText="1"/>
    </xf>
    <xf numFmtId="0" fontId="5" fillId="11" borderId="1" applyAlignment="1" pivotButton="0" quotePrefix="0" xfId="0">
      <alignment horizontal="center" vertical="center" wrapText="1"/>
    </xf>
    <xf numFmtId="0" fontId="5" fillId="1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3" fontId="3" fillId="0" borderId="1" applyAlignment="1" pivotButton="0" quotePrefix="0" xfId="0">
      <alignment horizontal="right" vertical="center"/>
    </xf>
    <xf numFmtId="3" fontId="6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0" fontId="3" fillId="16" borderId="1" applyAlignment="1" pivotButton="0" quotePrefix="0" xfId="0">
      <alignment horizontal="center" vertical="center" wrapText="1"/>
    </xf>
    <xf numFmtId="0" fontId="3" fillId="16" borderId="1" applyAlignment="1" pivotButton="0" quotePrefix="0" xfId="0">
      <alignment horizontal="left" vertical="center"/>
    </xf>
    <xf numFmtId="3" fontId="3" fillId="16" borderId="1" applyAlignment="1" pivotButton="0" quotePrefix="0" xfId="0">
      <alignment horizontal="right" vertical="center"/>
    </xf>
    <xf numFmtId="3" fontId="6" fillId="16" borderId="1" applyAlignment="1" pivotButton="0" quotePrefix="0" xfId="0">
      <alignment horizontal="right" vertical="center"/>
    </xf>
    <xf numFmtId="164" fontId="3" fillId="16" borderId="1" applyAlignment="1" pivotButton="0" quotePrefix="0" xfId="0">
      <alignment horizontal="right" vertical="center"/>
    </xf>
    <xf numFmtId="164" fontId="6" fillId="16" borderId="1" applyAlignment="1" pivotButton="0" quotePrefix="0" xfId="0">
      <alignment horizontal="right" vertical="center"/>
    </xf>
    <xf numFmtId="165" fontId="6" fillId="16" borderId="1" applyAlignment="1" pivotButton="0" quotePrefix="0" xfId="0">
      <alignment horizontal="right" vertical="center"/>
    </xf>
    <xf numFmtId="0" fontId="6" fillId="17" borderId="2" pivotButton="0" quotePrefix="0" xfId="0"/>
    <xf numFmtId="3" fontId="6" fillId="17" borderId="2" pivotButton="0" quotePrefix="0" xfId="0"/>
    <xf numFmtId="164" fontId="6" fillId="17" borderId="2" pivotButton="0" quotePrefix="0" xfId="0"/>
    <xf numFmtId="165" fontId="6" fillId="17" borderId="2" pivotButton="0" quotePrefix="0" xfId="0"/>
    <xf numFmtId="0" fontId="1" fillId="8" borderId="0" applyAlignment="1" pivotButton="0" quotePrefix="0" xfId="0">
      <alignment horizontal="center" vertical="center" wrapText="1"/>
    </xf>
    <xf numFmtId="3" fontId="7" fillId="0" borderId="1" applyAlignment="1" pivotButton="0" quotePrefix="0" xfId="0">
      <alignment horizontal="center" vertical="center" wrapText="1"/>
    </xf>
    <xf numFmtId="3" fontId="7" fillId="16" borderId="1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 wrapText="1"/>
    </xf>
    <xf numFmtId="166" fontId="6" fillId="16" borderId="1" applyAlignment="1" pivotButton="0" quotePrefix="0" xfId="0">
      <alignment horizontal="right" vertical="center"/>
    </xf>
    <xf numFmtId="0" fontId="6" fillId="16" borderId="1" applyAlignment="1" pivotButton="0" quotePrefix="0" xfId="0">
      <alignment horizontal="center" vertical="center" wrapText="1"/>
    </xf>
    <xf numFmtId="166" fontId="6" fillId="17" borderId="2" pivotButton="0" quotePrefix="0" xfId="0"/>
    <xf numFmtId="0" fontId="1" fillId="1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 outlineLevelCol="0"/>
  <cols>
    <col width="18" customWidth="1" min="1" max="1"/>
    <col width="25" customWidth="1" min="2" max="2"/>
    <col width="2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HỆ THỐNG QUẢN TRỊ BÁN LẺ BI'S MART - HƯỚNG DẪN &amp; QUY TẮC NHẬP LIỆU CHUẨN 2026</t>
        </is>
      </c>
    </row>
    <row r="2"/>
    <row r="4" ht="24" customHeight="1">
      <c r="A4" s="2" t="inlineStr">
        <is>
          <t>I. MỤC ĐÍCH &amp; PHẠM VI SỬ DỤNG</t>
        </is>
      </c>
    </row>
    <row r="5" ht="54" customHeight="1">
      <c r="A5" s="3" t="inlineStr">
        <is>
          <t>File mẫu này là định dạng dữ liệu chuẩn duy nhất dùng để nạp vào Hệ Thống Phân Tích &amp; Điều Hành Chuỗi Bi's MART (61+ Cửa Hàng, 5 Khu Vực, 2000+ SKU). Mọi báo cáo Pacing, Quản trị Tồn kho, Cảnh báo Churn CRM và Điều chuyển hàng hóa đều lấy nguồn từ file này.</t>
        </is>
      </c>
    </row>
    <row r="7" ht="24" customHeight="1">
      <c r="A7" s="2" t="inlineStr">
        <is>
          <t>II. CÁC QUY TẮC TOÁN HỌC BẮT BUỘC</t>
        </is>
      </c>
    </row>
    <row r="8" ht="162" customHeight="1">
      <c r="A8" s="3" t="inlineStr">
        <is>
          <t>1. Tuyệt đối KHÔNG xóa dòng tiêu đề, đổi tên cột hoặc chèn thêm cột vào giữa các bảng biểu chuẩn.
2. Các cột Thực Đạt (ACT), % Hoàn Thành, AOV, DOH, Checksum ĐỀU SỬ DỤNG CÔNG THỨC EXCEL. Không nhập đè số chết vào ô công thức.
3. Quy tắc Checksum Kiểm Toán: Cột 'Check Sum Sữa Bột' và 'Check Sum SBPS' tại Sheet 3 BẮT BUỘC = 0. Nếu khác 0, dữ liệu không được nạp vào hệ thống.
4. Đơn vị tính: Triệu đồng (Tr Đ) tại Sheet 2 (Doanh số Pacing); VNĐ tại Sheet 3, 4, 5 (Cơ cấu, Tồn kho SKU và CRM).</t>
        </is>
      </c>
    </row>
    <row r="10" ht="24" customHeight="1">
      <c r="A10" s="2" t="inlineStr">
        <is>
          <t>III. CẤU TRÚC 7 SHEETS CHUYÊN SÂU</t>
        </is>
      </c>
    </row>
    <row r="11" ht="306" customHeight="1">
      <c r="A11" s="3" t="inlineStr">
        <is>
          <t>• Sheet 1: Hướng Dẫn - Văn bản quy chuẩn này.
• Sheet 2: DoanhSo_Pacing_TungShop - Theo dõi tiến độ doanh số 61 shop theo 4 mốc D7, D15, D23, D30 kèm Traffic (Khách), Hóa đơn, AOV, Nhóm 1, Bỉm tã.
• Sheet 3: CoCau_NganhHang_TonKho - Bóc tách doanh thu và tồn kho giá vốn/giá bán theo Sữa bột N1/N2/Khác, SBPS N1/N2/Khác, Đối tượng Trẻ em/Người lớn và 4 Brand lớn.
• Sheet 4: TonKho_DaysOnHand_SKU - Quản trị tồn kho SKU chi tiết (Abbott Similac &amp; các nhãn hàng), tính số ngày tồn kho DOH, Run-rate và kịch bản điều chuyển.
• Sheet 5: KhachHang_CRM_SutGiam - Quản trị khách hàng rời bỏ (Churn) và dự báo ngày cạn sữa/bỉm theo chu kỳ tiêu dùng (IPT 12-20 ngày) để CSKH xử lý.
• Sheet 6: Master_DanhSach_Shop - Danh mục 61 cửa hàng chuẩn hóa toàn chuỗi (Mã Shop, Cụm, Khu Vực, Cửa hàng trưởng).
• Sheet 7: Master_DanhMuc_SKU - Danh mục sản phẩm chuẩn hóa (Mã SKU, Phân nhóm N1/N2, Brand, Quy cách đóng gói, Đơn giá, Chu kỳ IPT).</t>
        </is>
      </c>
    </row>
    <row r="13" ht="24" customHeight="1">
      <c r="A13" s="2" t="inlineStr">
        <is>
          <t>IV. QUY TRÌNH NẠP FILE LÊN WEB APP</t>
        </is>
      </c>
    </row>
    <row r="14" ht="108" customHeight="1">
      <c r="A14" s="3" t="inlineStr">
        <is>
          <t>Bước 1: Điền số liệu thực tế của kỳ kinh doanh vào Sheet 2, 3, 4, 5.
Bước 2: Kiểm tra dòng Tổng Cộng và các cột Check Sum đảm bảo khớp 100% không báo lệch.
Bước 3: Mở Web App Bi's MART -&gt; Chọn Site 6 'Trung Tâm Dữ Liệu' -&gt; Sub-site 6.2 'Nạp File Excel' -&gt; Kéo thả file vào để cập nhật toàn bộ Dashboard!</t>
        </is>
      </c>
    </row>
  </sheetData>
  <mergeCells count="5">
    <mergeCell ref="A5:J5"/>
    <mergeCell ref="A1:J2"/>
    <mergeCell ref="A14:J14"/>
    <mergeCell ref="A8:J8"/>
    <mergeCell ref="A11:J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M66"/>
  <sheetViews>
    <sheetView showGridLines="1" workbookViewId="0">
      <pane xSplit="8" ySplit="3" topLeftCell="I4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6" customWidth="1" min="1" max="1"/>
    <col width="11" customWidth="1" min="2" max="2"/>
    <col width="16" customWidth="1" min="3" max="3"/>
    <col width="11" customWidth="1" min="4" max="4"/>
    <col width="24" customWidth="1" min="5" max="5"/>
    <col width="15" customWidth="1" min="6" max="6"/>
    <col width="15" customWidth="1" min="7" max="7"/>
    <col width="15" customWidth="1" min="8" max="8"/>
    <col width="13.5" customWidth="1" min="9" max="9"/>
    <col width="13.5" customWidth="1" min="10" max="10"/>
    <col width="13.5" customWidth="1" min="11" max="11"/>
    <col width="13.5" customWidth="1" min="12" max="12"/>
    <col width="13.5" customWidth="1" min="13" max="13"/>
    <col width="13.5" customWidth="1" min="14" max="14"/>
    <col width="13.5" customWidth="1" min="15" max="15"/>
    <col width="13.5" customWidth="1" min="16" max="16"/>
    <col width="13.5" customWidth="1" min="17" max="17"/>
    <col width="13.5" customWidth="1" min="18" max="18"/>
    <col width="13.5" customWidth="1" min="19" max="19"/>
    <col width="13.5" customWidth="1" min="20" max="20"/>
    <col width="13.5" customWidth="1" min="21" max="21"/>
    <col width="13.5" customWidth="1" min="22" max="22"/>
    <col width="13.5" customWidth="1" min="23" max="23"/>
    <col width="13.5" customWidth="1" min="24" max="24"/>
    <col width="13.5" customWidth="1" min="25" max="25"/>
    <col width="13.5" customWidth="1" min="26" max="26"/>
    <col width="13.5" customWidth="1" min="27" max="27"/>
    <col width="13.5" customWidth="1" min="28" max="28"/>
    <col width="13.5" customWidth="1" min="29" max="29"/>
    <col width="13.5" customWidth="1" min="30" max="30"/>
    <col width="13.5" customWidth="1" min="31" max="31"/>
    <col width="13.5" customWidth="1" min="32" max="32"/>
    <col width="13.5" customWidth="1" min="33" max="33"/>
    <col width="13.5" customWidth="1" min="34" max="34"/>
    <col width="13.5" customWidth="1" min="35" max="35"/>
    <col width="13.5" customWidth="1" min="36" max="36"/>
    <col width="13.5" customWidth="1" min="37" max="37"/>
    <col width="13.5" customWidth="1" min="38" max="38"/>
    <col width="13.5" customWidth="1" min="39" max="39"/>
  </cols>
  <sheetData>
    <row r="1" ht="36" customHeight="1">
      <c r="A1" s="4" t="inlineStr">
        <is>
          <t>BI'S MART - TIẾN ĐỘ DOANH SỐ, TRAFFIC, HÓA ĐƠN &amp; AOV THEO MỐC D7 - D15 - D23 - D30 (ĐVT: TRIỆU ĐỒNG)</t>
        </is>
      </c>
    </row>
    <row r="2" ht="26" customHeight="1">
      <c r="A2" s="5" t="inlineStr">
        <is>
          <t>STT</t>
        </is>
      </c>
      <c r="B2" s="5" t="inlineStr">
        <is>
          <t>KHU VỰC</t>
        </is>
      </c>
      <c r="C2" s="5" t="inlineStr">
        <is>
          <t>CỤM SHOP</t>
        </is>
      </c>
      <c r="D2" s="5" t="inlineStr">
        <is>
          <t>MÃ SHOP</t>
        </is>
      </c>
      <c r="E2" s="5" t="inlineStr">
        <is>
          <t>TÊN CỬA HÀNG</t>
        </is>
      </c>
      <c r="F2" s="6" t="inlineStr">
        <is>
          <t>CHỈ SỐ VẬN HÀNH ĐIỂM BÁN</t>
        </is>
      </c>
      <c r="G2" s="6" t="n"/>
      <c r="H2" s="6" t="n"/>
      <c r="I2" s="7" t="inlineStr">
        <is>
          <t>DOANH SỐ TỔNG (DST)</t>
        </is>
      </c>
      <c r="J2" s="7" t="n"/>
      <c r="K2" s="7" t="n"/>
      <c r="L2" s="7" t="n"/>
      <c r="M2" s="7" t="n"/>
      <c r="N2" s="7" t="n"/>
      <c r="O2" s="7" t="n"/>
      <c r="P2" s="8" t="inlineStr">
        <is>
          <t>SỮA BỘT (SB)</t>
        </is>
      </c>
      <c r="Q2" s="8" t="n"/>
      <c r="R2" s="8" t="n"/>
      <c r="S2" s="8" t="n"/>
      <c r="T2" s="8" t="n"/>
      <c r="U2" s="8" t="n"/>
      <c r="V2" s="9" t="inlineStr">
        <is>
          <t>SỮA PHA SẴN (SBPS)</t>
        </is>
      </c>
      <c r="W2" s="9" t="n"/>
      <c r="X2" s="9" t="n"/>
      <c r="Y2" s="9" t="n"/>
      <c r="Z2" s="9" t="n"/>
      <c r="AA2" s="10" t="inlineStr">
        <is>
          <t>BỈM TÃ (QUẦN/DÁN)</t>
        </is>
      </c>
      <c r="AB2" s="10" t="n"/>
      <c r="AC2" s="10" t="n"/>
      <c r="AD2" s="10" t="n"/>
      <c r="AE2" s="10" t="n"/>
      <c r="AF2" s="11" t="inlineStr">
        <is>
          <t>HÀNG CHIẾN LƯỢC NHÓM 1 (AUMIL, DELIMIL...)</t>
        </is>
      </c>
      <c r="AG2" s="11" t="n"/>
      <c r="AH2" s="11" t="n"/>
      <c r="AI2" s="11" t="n"/>
      <c r="AJ2" s="11" t="n"/>
      <c r="AK2" s="11" t="n"/>
      <c r="AL2" s="11" t="n"/>
      <c r="AM2" s="12" t="inlineStr">
        <is>
          <t>KH MỚI (NU)</t>
        </is>
      </c>
    </row>
    <row r="3" ht="24" customHeight="1">
      <c r="A3" s="13" t="n"/>
      <c r="B3" s="13" t="n"/>
      <c r="C3" s="13" t="n"/>
      <c r="D3" s="13" t="n"/>
      <c r="E3" s="13" t="n"/>
      <c r="F3" s="14" t="inlineStr">
        <is>
          <t>LƯỢNG KHÁCH (TRAFFIC)</t>
        </is>
      </c>
      <c r="G3" s="14" t="inlineStr">
        <is>
          <t>SỐ HÓA ĐƠN (TRANSACTIONS)</t>
        </is>
      </c>
      <c r="H3" s="14" t="inlineStr">
        <is>
          <t>AOV (NGHÌN ĐỒNG/ĐƠN)</t>
        </is>
      </c>
      <c r="I3" s="15" t="inlineStr">
        <is>
          <t>TARGET</t>
        </is>
      </c>
      <c r="J3" s="15" t="inlineStr">
        <is>
          <t>D7 (1-7)</t>
        </is>
      </c>
      <c r="K3" s="15" t="inlineStr">
        <is>
          <t>D15 (8-15)</t>
        </is>
      </c>
      <c r="L3" s="15" t="inlineStr">
        <is>
          <t>D23 (16-23)</t>
        </is>
      </c>
      <c r="M3" s="15" t="inlineStr">
        <is>
          <t>D30 (24-31)</t>
        </is>
      </c>
      <c r="N3" s="15" t="inlineStr">
        <is>
          <t>THỰC ĐẠT (ACT)</t>
        </is>
      </c>
      <c r="O3" s="15" t="inlineStr">
        <is>
          <t>% HOÀN THÀNH</t>
        </is>
      </c>
      <c r="P3" s="16" t="inlineStr">
        <is>
          <t>TARGET SB</t>
        </is>
      </c>
      <c r="Q3" s="16" t="inlineStr">
        <is>
          <t>D7</t>
        </is>
      </c>
      <c r="R3" s="16" t="inlineStr">
        <is>
          <t>D15</t>
        </is>
      </c>
      <c r="S3" s="16" t="inlineStr">
        <is>
          <t>D23</t>
        </is>
      </c>
      <c r="T3" s="16" t="inlineStr">
        <is>
          <t>D30</t>
        </is>
      </c>
      <c r="U3" s="16" t="inlineStr">
        <is>
          <t>TỔNG SB</t>
        </is>
      </c>
      <c r="V3" s="17" t="inlineStr">
        <is>
          <t>D7</t>
        </is>
      </c>
      <c r="W3" s="17" t="inlineStr">
        <is>
          <t>D15</t>
        </is>
      </c>
      <c r="X3" s="17" t="inlineStr">
        <is>
          <t>D23</t>
        </is>
      </c>
      <c r="Y3" s="17" t="inlineStr">
        <is>
          <t>D30</t>
        </is>
      </c>
      <c r="Z3" s="17" t="inlineStr">
        <is>
          <t>TỔNG SBPS</t>
        </is>
      </c>
      <c r="AA3" s="18" t="inlineStr">
        <is>
          <t>D7</t>
        </is>
      </c>
      <c r="AB3" s="18" t="inlineStr">
        <is>
          <t>D15</t>
        </is>
      </c>
      <c r="AC3" s="18" t="inlineStr">
        <is>
          <t>D23</t>
        </is>
      </c>
      <c r="AD3" s="18" t="inlineStr">
        <is>
          <t>D30</t>
        </is>
      </c>
      <c r="AE3" s="18" t="inlineStr">
        <is>
          <t>TỔNG BỈM</t>
        </is>
      </c>
      <c r="AF3" s="16" t="inlineStr">
        <is>
          <t>TARGET N1</t>
        </is>
      </c>
      <c r="AG3" s="16" t="inlineStr">
        <is>
          <t>D7</t>
        </is>
      </c>
      <c r="AH3" s="16" t="inlineStr">
        <is>
          <t>D15</t>
        </is>
      </c>
      <c r="AI3" s="16" t="inlineStr">
        <is>
          <t>D23</t>
        </is>
      </c>
      <c r="AJ3" s="16" t="inlineStr">
        <is>
          <t>D30</t>
        </is>
      </c>
      <c r="AK3" s="16" t="inlineStr">
        <is>
          <t>TỔNG NHÓM 1</t>
        </is>
      </c>
      <c r="AL3" s="16" t="inlineStr">
        <is>
          <t>TỶ TRỌNG N1/DST</t>
        </is>
      </c>
      <c r="AM3" s="13" t="n"/>
    </row>
    <row r="4" ht="20" customHeight="1">
      <c r="A4" s="19" t="n">
        <v>1</v>
      </c>
      <c r="B4" s="19" t="inlineStr">
        <is>
          <t>KV 1</t>
        </is>
      </c>
      <c r="C4" s="20" t="inlineStr">
        <is>
          <t>Cụm Mặc Định</t>
        </is>
      </c>
      <c r="D4" s="19" t="inlineStr">
        <is>
          <t>102</t>
        </is>
      </c>
      <c r="E4" s="20" t="inlineStr">
        <is>
          <t>Đông Thạnh</t>
        </is>
      </c>
      <c r="F4" s="21" t="n">
        <v>450</v>
      </c>
      <c r="G4" s="21" t="n">
        <v>1215</v>
      </c>
      <c r="H4" s="22">
        <f>IF(G4&gt;0, (N4*1000)/G4, 0)</f>
        <v/>
      </c>
      <c r="I4" s="23" t="n">
        <v>650</v>
      </c>
      <c r="J4" s="23" t="n">
        <v>143</v>
      </c>
      <c r="K4" s="23" t="n">
        <v>169</v>
      </c>
      <c r="L4" s="23" t="n">
        <v>156</v>
      </c>
      <c r="M4" s="23" t="n">
        <v>162.5</v>
      </c>
      <c r="N4" s="24">
        <f>SUM(J4:M4)</f>
        <v/>
      </c>
      <c r="O4" s="25">
        <f>IF(I4&gt;0, N4/I4, 0)</f>
        <v/>
      </c>
      <c r="P4" s="23" t="n">
        <v>273</v>
      </c>
      <c r="Q4" s="23" t="n">
        <v>60.1</v>
      </c>
      <c r="R4" s="23" t="n">
        <v>71</v>
      </c>
      <c r="S4" s="23" t="n">
        <v>65.5</v>
      </c>
      <c r="T4" s="23" t="n">
        <v>68.2</v>
      </c>
      <c r="U4" s="24">
        <f>SUM(Q4:T4)</f>
        <v/>
      </c>
      <c r="V4" s="23" t="n">
        <v>37.2</v>
      </c>
      <c r="W4" s="23" t="n">
        <v>43.9</v>
      </c>
      <c r="X4" s="23" t="n">
        <v>40.6</v>
      </c>
      <c r="Y4" s="23" t="n">
        <v>42.2</v>
      </c>
      <c r="Z4" s="24">
        <f>SUM(V4:Y4)</f>
        <v/>
      </c>
      <c r="AA4" s="23" t="n">
        <v>30</v>
      </c>
      <c r="AB4" s="23" t="n">
        <v>35.5</v>
      </c>
      <c r="AC4" s="23" t="n">
        <v>32.8</v>
      </c>
      <c r="AD4" s="23" t="n">
        <v>34.1</v>
      </c>
      <c r="AE4" s="24">
        <f>SUM(AA4:AD4)</f>
        <v/>
      </c>
      <c r="AF4" s="23" t="n">
        <v>279.5</v>
      </c>
      <c r="AG4" s="23" t="n">
        <v>61.5</v>
      </c>
      <c r="AH4" s="23" t="n">
        <v>72.7</v>
      </c>
      <c r="AI4" s="23" t="n">
        <v>67.09999999999999</v>
      </c>
      <c r="AJ4" s="23" t="n">
        <v>69.90000000000001</v>
      </c>
      <c r="AK4" s="24">
        <f>SUM(AG4:AJ4)</f>
        <v/>
      </c>
      <c r="AL4" s="25">
        <f>IF(N4&gt;0, AK4/N4, 0)</f>
        <v/>
      </c>
      <c r="AM4" s="21" t="n">
        <v>20</v>
      </c>
    </row>
    <row r="5" ht="20" customHeight="1">
      <c r="A5" s="26" t="n">
        <v>2</v>
      </c>
      <c r="B5" s="26" t="inlineStr">
        <is>
          <t>KV 1</t>
        </is>
      </c>
      <c r="C5" s="27" t="inlineStr">
        <is>
          <t>Cụm Mặc Định</t>
        </is>
      </c>
      <c r="D5" s="26" t="inlineStr">
        <is>
          <t>103</t>
        </is>
      </c>
      <c r="E5" s="27" t="inlineStr">
        <is>
          <t>Long Hựu</t>
        </is>
      </c>
      <c r="F5" s="28" t="n">
        <v>495</v>
      </c>
      <c r="G5" s="28" t="n">
        <v>1336</v>
      </c>
      <c r="H5" s="29">
        <f>IF(G5&gt;0, (N5*1000)/G5, 0)</f>
        <v/>
      </c>
      <c r="I5" s="30" t="n">
        <v>765.5</v>
      </c>
      <c r="J5" s="30" t="n">
        <v>168.4</v>
      </c>
      <c r="K5" s="30" t="n">
        <v>199</v>
      </c>
      <c r="L5" s="30" t="n">
        <v>183.7</v>
      </c>
      <c r="M5" s="30" t="n">
        <v>191.4</v>
      </c>
      <c r="N5" s="31">
        <f>SUM(J5:M5)</f>
        <v/>
      </c>
      <c r="O5" s="32">
        <f>IF(I5&gt;0, N5/I5, 0)</f>
        <v/>
      </c>
      <c r="P5" s="30" t="n">
        <v>321.5</v>
      </c>
      <c r="Q5" s="30" t="n">
        <v>70.7</v>
      </c>
      <c r="R5" s="30" t="n">
        <v>83.59999999999999</v>
      </c>
      <c r="S5" s="30" t="n">
        <v>77.2</v>
      </c>
      <c r="T5" s="30" t="n">
        <v>80.40000000000001</v>
      </c>
      <c r="U5" s="31">
        <f>SUM(Q5:T5)</f>
        <v/>
      </c>
      <c r="V5" s="30" t="n">
        <v>43.8</v>
      </c>
      <c r="W5" s="30" t="n">
        <v>51.7</v>
      </c>
      <c r="X5" s="30" t="n">
        <v>47.8</v>
      </c>
      <c r="Y5" s="30" t="n">
        <v>49.8</v>
      </c>
      <c r="Z5" s="31">
        <f>SUM(V5:Y5)</f>
        <v/>
      </c>
      <c r="AA5" s="30" t="n">
        <v>35.4</v>
      </c>
      <c r="AB5" s="30" t="n">
        <v>41.8</v>
      </c>
      <c r="AC5" s="30" t="n">
        <v>38.6</v>
      </c>
      <c r="AD5" s="30" t="n">
        <v>40.2</v>
      </c>
      <c r="AE5" s="31">
        <f>SUM(AA5:AD5)</f>
        <v/>
      </c>
      <c r="AF5" s="30" t="n">
        <v>329.2</v>
      </c>
      <c r="AG5" s="30" t="n">
        <v>72.40000000000001</v>
      </c>
      <c r="AH5" s="30" t="n">
        <v>85.59999999999999</v>
      </c>
      <c r="AI5" s="30" t="n">
        <v>79</v>
      </c>
      <c r="AJ5" s="30" t="n">
        <v>82.3</v>
      </c>
      <c r="AK5" s="31">
        <f>SUM(AG5:AJ5)</f>
        <v/>
      </c>
      <c r="AL5" s="32">
        <f>IF(N5&gt;0, AK5/N5, 0)</f>
        <v/>
      </c>
      <c r="AM5" s="28" t="n">
        <v>21</v>
      </c>
    </row>
    <row r="6" ht="20" customHeight="1">
      <c r="A6" s="19" t="n">
        <v>3</v>
      </c>
      <c r="B6" s="19" t="inlineStr">
        <is>
          <t>KV 1</t>
        </is>
      </c>
      <c r="C6" s="20" t="inlineStr">
        <is>
          <t>Cụm Mặc Định</t>
        </is>
      </c>
      <c r="D6" s="19" t="inlineStr">
        <is>
          <t>104</t>
        </is>
      </c>
      <c r="E6" s="20" t="inlineStr">
        <is>
          <t>Phước Vân</t>
        </is>
      </c>
      <c r="F6" s="21" t="n">
        <v>540</v>
      </c>
      <c r="G6" s="21" t="n">
        <v>1458</v>
      </c>
      <c r="H6" s="22">
        <f>IF(G6&gt;0, (N6*1000)/G6, 0)</f>
        <v/>
      </c>
      <c r="I6" s="23" t="n">
        <v>881</v>
      </c>
      <c r="J6" s="23" t="n">
        <v>193.8</v>
      </c>
      <c r="K6" s="23" t="n">
        <v>229.1</v>
      </c>
      <c r="L6" s="23" t="n">
        <v>211.4</v>
      </c>
      <c r="M6" s="23" t="n">
        <v>220.2</v>
      </c>
      <c r="N6" s="24">
        <f>SUM(J6:M6)</f>
        <v/>
      </c>
      <c r="O6" s="25">
        <f>IF(I6&gt;0, N6/I6, 0)</f>
        <v/>
      </c>
      <c r="P6" s="23" t="n">
        <v>370</v>
      </c>
      <c r="Q6" s="23" t="n">
        <v>81.40000000000001</v>
      </c>
      <c r="R6" s="23" t="n">
        <v>96.2</v>
      </c>
      <c r="S6" s="23" t="n">
        <v>88.8</v>
      </c>
      <c r="T6" s="23" t="n">
        <v>92.5</v>
      </c>
      <c r="U6" s="24">
        <f>SUM(Q6:T6)</f>
        <v/>
      </c>
      <c r="V6" s="23" t="n">
        <v>50.4</v>
      </c>
      <c r="W6" s="23" t="n">
        <v>59.6</v>
      </c>
      <c r="X6" s="23" t="n">
        <v>55</v>
      </c>
      <c r="Y6" s="23" t="n">
        <v>57.3</v>
      </c>
      <c r="Z6" s="24">
        <f>SUM(V6:Y6)</f>
        <v/>
      </c>
      <c r="AA6" s="23" t="n">
        <v>40.7</v>
      </c>
      <c r="AB6" s="23" t="n">
        <v>48.1</v>
      </c>
      <c r="AC6" s="23" t="n">
        <v>44.4</v>
      </c>
      <c r="AD6" s="23" t="n">
        <v>46.2</v>
      </c>
      <c r="AE6" s="24">
        <f>SUM(AA6:AD6)</f>
        <v/>
      </c>
      <c r="AF6" s="23" t="n">
        <v>378.8</v>
      </c>
      <c r="AG6" s="23" t="n">
        <v>83.3</v>
      </c>
      <c r="AH6" s="23" t="n">
        <v>98.5</v>
      </c>
      <c r="AI6" s="23" t="n">
        <v>90.90000000000001</v>
      </c>
      <c r="AJ6" s="23" t="n">
        <v>94.7</v>
      </c>
      <c r="AK6" s="24">
        <f>SUM(AG6:AJ6)</f>
        <v/>
      </c>
      <c r="AL6" s="25">
        <f>IF(N6&gt;0, AK6/N6, 0)</f>
        <v/>
      </c>
      <c r="AM6" s="21" t="n">
        <v>22</v>
      </c>
    </row>
    <row r="7" ht="20" customHeight="1">
      <c r="A7" s="26" t="n">
        <v>4</v>
      </c>
      <c r="B7" s="26" t="inlineStr">
        <is>
          <t>KV 1</t>
        </is>
      </c>
      <c r="C7" s="27" t="inlineStr">
        <is>
          <t>Cụm Mặc Định</t>
        </is>
      </c>
      <c r="D7" s="26" t="inlineStr">
        <is>
          <t>105</t>
        </is>
      </c>
      <c r="E7" s="27" t="inlineStr">
        <is>
          <t>Cầu Tràm</t>
        </is>
      </c>
      <c r="F7" s="28" t="n">
        <v>585</v>
      </c>
      <c r="G7" s="28" t="n">
        <v>1579</v>
      </c>
      <c r="H7" s="29">
        <f>IF(G7&gt;0, (N7*1000)/G7, 0)</f>
        <v/>
      </c>
      <c r="I7" s="30" t="n">
        <v>996.5</v>
      </c>
      <c r="J7" s="30" t="n">
        <v>219.2</v>
      </c>
      <c r="K7" s="30" t="n">
        <v>259.1</v>
      </c>
      <c r="L7" s="30" t="n">
        <v>239.2</v>
      </c>
      <c r="M7" s="30" t="n">
        <v>249.1</v>
      </c>
      <c r="N7" s="31">
        <f>SUM(J7:M7)</f>
        <v/>
      </c>
      <c r="O7" s="32">
        <f>IF(I7&gt;0, N7/I7, 0)</f>
        <v/>
      </c>
      <c r="P7" s="30" t="n">
        <v>418.5</v>
      </c>
      <c r="Q7" s="30" t="n">
        <v>92.09999999999999</v>
      </c>
      <c r="R7" s="30" t="n">
        <v>108.8</v>
      </c>
      <c r="S7" s="30" t="n">
        <v>100.5</v>
      </c>
      <c r="T7" s="30" t="n">
        <v>104.6</v>
      </c>
      <c r="U7" s="31">
        <f>SUM(Q7:T7)</f>
        <v/>
      </c>
      <c r="V7" s="30" t="n">
        <v>57</v>
      </c>
      <c r="W7" s="30" t="n">
        <v>67.40000000000001</v>
      </c>
      <c r="X7" s="30" t="n">
        <v>62.2</v>
      </c>
      <c r="Y7" s="30" t="n">
        <v>64.8</v>
      </c>
      <c r="Z7" s="31">
        <f>SUM(V7:Y7)</f>
        <v/>
      </c>
      <c r="AA7" s="30" t="n">
        <v>46</v>
      </c>
      <c r="AB7" s="30" t="n">
        <v>54.4</v>
      </c>
      <c r="AC7" s="30" t="n">
        <v>50.2</v>
      </c>
      <c r="AD7" s="30" t="n">
        <v>52.3</v>
      </c>
      <c r="AE7" s="31">
        <f>SUM(AA7:AD7)</f>
        <v/>
      </c>
      <c r="AF7" s="30" t="n">
        <v>428.5</v>
      </c>
      <c r="AG7" s="30" t="n">
        <v>94.3</v>
      </c>
      <c r="AH7" s="30" t="n">
        <v>111.4</v>
      </c>
      <c r="AI7" s="30" t="n">
        <v>102.9</v>
      </c>
      <c r="AJ7" s="30" t="n">
        <v>107.1</v>
      </c>
      <c r="AK7" s="31">
        <f>SUM(AG7:AJ7)</f>
        <v/>
      </c>
      <c r="AL7" s="32">
        <f>IF(N7&gt;0, AK7/N7, 0)</f>
        <v/>
      </c>
      <c r="AM7" s="28" t="n">
        <v>23</v>
      </c>
    </row>
    <row r="8" ht="20" customHeight="1">
      <c r="A8" s="19" t="n">
        <v>5</v>
      </c>
      <c r="B8" s="19" t="inlineStr">
        <is>
          <t>KV 1</t>
        </is>
      </c>
      <c r="C8" s="20" t="inlineStr">
        <is>
          <t>Cụm Mặc Định</t>
        </is>
      </c>
      <c r="D8" s="19" t="inlineStr">
        <is>
          <t>106</t>
        </is>
      </c>
      <c r="E8" s="20" t="inlineStr">
        <is>
          <t>Cần Đước</t>
        </is>
      </c>
      <c r="F8" s="21" t="n">
        <v>630</v>
      </c>
      <c r="G8" s="21" t="n">
        <v>1701</v>
      </c>
      <c r="H8" s="22">
        <f>IF(G8&gt;0, (N8*1000)/G8, 0)</f>
        <v/>
      </c>
      <c r="I8" s="23" t="n">
        <v>1112</v>
      </c>
      <c r="J8" s="23" t="n">
        <v>244.6</v>
      </c>
      <c r="K8" s="23" t="n">
        <v>289.1</v>
      </c>
      <c r="L8" s="23" t="n">
        <v>266.9</v>
      </c>
      <c r="M8" s="23" t="n">
        <v>278</v>
      </c>
      <c r="N8" s="24">
        <f>SUM(J8:M8)</f>
        <v/>
      </c>
      <c r="O8" s="25">
        <f>IF(I8&gt;0, N8/I8, 0)</f>
        <v/>
      </c>
      <c r="P8" s="23" t="n">
        <v>467</v>
      </c>
      <c r="Q8" s="23" t="n">
        <v>102.7</v>
      </c>
      <c r="R8" s="23" t="n">
        <v>121.4</v>
      </c>
      <c r="S8" s="23" t="n">
        <v>112.1</v>
      </c>
      <c r="T8" s="23" t="n">
        <v>116.8</v>
      </c>
      <c r="U8" s="24">
        <f>SUM(Q8:T8)</f>
        <v/>
      </c>
      <c r="V8" s="23" t="n">
        <v>63.6</v>
      </c>
      <c r="W8" s="23" t="n">
        <v>75.2</v>
      </c>
      <c r="X8" s="23" t="n">
        <v>69.40000000000001</v>
      </c>
      <c r="Y8" s="23" t="n">
        <v>72.3</v>
      </c>
      <c r="Z8" s="24">
        <f>SUM(V8:Y8)</f>
        <v/>
      </c>
      <c r="AA8" s="23" t="n">
        <v>51.4</v>
      </c>
      <c r="AB8" s="23" t="n">
        <v>60.7</v>
      </c>
      <c r="AC8" s="23" t="n">
        <v>56</v>
      </c>
      <c r="AD8" s="23" t="n">
        <v>58.4</v>
      </c>
      <c r="AE8" s="24">
        <f>SUM(AA8:AD8)</f>
        <v/>
      </c>
      <c r="AF8" s="23" t="n">
        <v>478.2</v>
      </c>
      <c r="AG8" s="23" t="n">
        <v>105.2</v>
      </c>
      <c r="AH8" s="23" t="n">
        <v>124.3</v>
      </c>
      <c r="AI8" s="23" t="n">
        <v>114.8</v>
      </c>
      <c r="AJ8" s="23" t="n">
        <v>119.5</v>
      </c>
      <c r="AK8" s="24">
        <f>SUM(AG8:AJ8)</f>
        <v/>
      </c>
      <c r="AL8" s="25">
        <f>IF(N8&gt;0, AK8/N8, 0)</f>
        <v/>
      </c>
      <c r="AM8" s="21" t="n">
        <v>24</v>
      </c>
    </row>
    <row r="9" ht="20" customHeight="1">
      <c r="A9" s="26" t="n">
        <v>6</v>
      </c>
      <c r="B9" s="26" t="inlineStr">
        <is>
          <t>KV 1</t>
        </is>
      </c>
      <c r="C9" s="27" t="inlineStr">
        <is>
          <t>Cụm Mặc Định</t>
        </is>
      </c>
      <c r="D9" s="26" t="inlineStr">
        <is>
          <t>107</t>
        </is>
      </c>
      <c r="E9" s="27" t="inlineStr">
        <is>
          <t>Phước Lại</t>
        </is>
      </c>
      <c r="F9" s="28" t="n">
        <v>675</v>
      </c>
      <c r="G9" s="28" t="n">
        <v>1822</v>
      </c>
      <c r="H9" s="29">
        <f>IF(G9&gt;0, (N9*1000)/G9, 0)</f>
        <v/>
      </c>
      <c r="I9" s="30" t="n">
        <v>1227.5</v>
      </c>
      <c r="J9" s="30" t="n">
        <v>270.1</v>
      </c>
      <c r="K9" s="30" t="n">
        <v>319.2</v>
      </c>
      <c r="L9" s="30" t="n">
        <v>294.6</v>
      </c>
      <c r="M9" s="30" t="n">
        <v>306.9</v>
      </c>
      <c r="N9" s="31">
        <f>SUM(J9:M9)</f>
        <v/>
      </c>
      <c r="O9" s="32">
        <f>IF(I9&gt;0, N9/I9, 0)</f>
        <v/>
      </c>
      <c r="P9" s="30" t="n">
        <v>515.5</v>
      </c>
      <c r="Q9" s="30" t="n">
        <v>113.4</v>
      </c>
      <c r="R9" s="30" t="n">
        <v>134.1</v>
      </c>
      <c r="S9" s="30" t="n">
        <v>123.7</v>
      </c>
      <c r="T9" s="30" t="n">
        <v>128.9</v>
      </c>
      <c r="U9" s="31">
        <f>SUM(Q9:T9)</f>
        <v/>
      </c>
      <c r="V9" s="30" t="n">
        <v>70.2</v>
      </c>
      <c r="W9" s="30" t="n">
        <v>83</v>
      </c>
      <c r="X9" s="30" t="n">
        <v>76.59999999999999</v>
      </c>
      <c r="Y9" s="30" t="n">
        <v>79.8</v>
      </c>
      <c r="Z9" s="31">
        <f>SUM(V9:Y9)</f>
        <v/>
      </c>
      <c r="AA9" s="30" t="n">
        <v>56.7</v>
      </c>
      <c r="AB9" s="30" t="n">
        <v>67</v>
      </c>
      <c r="AC9" s="30" t="n">
        <v>61.9</v>
      </c>
      <c r="AD9" s="30" t="n">
        <v>64.40000000000001</v>
      </c>
      <c r="AE9" s="31">
        <f>SUM(AA9:AD9)</f>
        <v/>
      </c>
      <c r="AF9" s="30" t="n">
        <v>527.8</v>
      </c>
      <c r="AG9" s="30" t="n">
        <v>116.1</v>
      </c>
      <c r="AH9" s="30" t="n">
        <v>137.3</v>
      </c>
      <c r="AI9" s="30" t="n">
        <v>126.7</v>
      </c>
      <c r="AJ9" s="30" t="n">
        <v>132</v>
      </c>
      <c r="AK9" s="31">
        <f>SUM(AG9:AJ9)</f>
        <v/>
      </c>
      <c r="AL9" s="32">
        <f>IF(N9&gt;0, AK9/N9, 0)</f>
        <v/>
      </c>
      <c r="AM9" s="28" t="n">
        <v>25</v>
      </c>
    </row>
    <row r="10" ht="20" customHeight="1">
      <c r="A10" s="19" t="n">
        <v>7</v>
      </c>
      <c r="B10" s="19" t="inlineStr">
        <is>
          <t>KV 1</t>
        </is>
      </c>
      <c r="C10" s="20" t="inlineStr">
        <is>
          <t>Cụm Mặc Định</t>
        </is>
      </c>
      <c r="D10" s="19" t="inlineStr">
        <is>
          <t>108</t>
        </is>
      </c>
      <c r="E10" s="20" t="inlineStr">
        <is>
          <t>Cần Giuộc</t>
        </is>
      </c>
      <c r="F10" s="21" t="n">
        <v>720</v>
      </c>
      <c r="G10" s="21" t="n">
        <v>1944</v>
      </c>
      <c r="H10" s="22">
        <f>IF(G10&gt;0, (N10*1000)/G10, 0)</f>
        <v/>
      </c>
      <c r="I10" s="23" t="n">
        <v>1343</v>
      </c>
      <c r="J10" s="23" t="n">
        <v>295.5</v>
      </c>
      <c r="K10" s="23" t="n">
        <v>349.2</v>
      </c>
      <c r="L10" s="23" t="n">
        <v>322.3</v>
      </c>
      <c r="M10" s="23" t="n">
        <v>335.8</v>
      </c>
      <c r="N10" s="24">
        <f>SUM(J10:M10)</f>
        <v/>
      </c>
      <c r="O10" s="25">
        <f>IF(I10&gt;0, N10/I10, 0)</f>
        <v/>
      </c>
      <c r="P10" s="23" t="n">
        <v>564.1</v>
      </c>
      <c r="Q10" s="23" t="n">
        <v>124.1</v>
      </c>
      <c r="R10" s="23" t="n">
        <v>146.7</v>
      </c>
      <c r="S10" s="23" t="n">
        <v>135.4</v>
      </c>
      <c r="T10" s="23" t="n">
        <v>141</v>
      </c>
      <c r="U10" s="24">
        <f>SUM(Q10:T10)</f>
        <v/>
      </c>
      <c r="V10" s="23" t="n">
        <v>76.8</v>
      </c>
      <c r="W10" s="23" t="n">
        <v>90.8</v>
      </c>
      <c r="X10" s="23" t="n">
        <v>83.8</v>
      </c>
      <c r="Y10" s="23" t="n">
        <v>87.3</v>
      </c>
      <c r="Z10" s="24">
        <f>SUM(V10:Y10)</f>
        <v/>
      </c>
      <c r="AA10" s="23" t="n">
        <v>62.1</v>
      </c>
      <c r="AB10" s="23" t="n">
        <v>73.3</v>
      </c>
      <c r="AC10" s="23" t="n">
        <v>67.7</v>
      </c>
      <c r="AD10" s="23" t="n">
        <v>70.5</v>
      </c>
      <c r="AE10" s="24">
        <f>SUM(AA10:AD10)</f>
        <v/>
      </c>
      <c r="AF10" s="23" t="n">
        <v>577.5</v>
      </c>
      <c r="AG10" s="23" t="n">
        <v>127.1</v>
      </c>
      <c r="AH10" s="23" t="n">
        <v>150.2</v>
      </c>
      <c r="AI10" s="23" t="n">
        <v>138.6</v>
      </c>
      <c r="AJ10" s="23" t="n">
        <v>144.4</v>
      </c>
      <c r="AK10" s="24">
        <f>SUM(AG10:AJ10)</f>
        <v/>
      </c>
      <c r="AL10" s="25">
        <f>IF(N10&gt;0, AK10/N10, 0)</f>
        <v/>
      </c>
      <c r="AM10" s="21" t="n">
        <v>26</v>
      </c>
    </row>
    <row r="11" ht="20" customHeight="1">
      <c r="A11" s="26" t="n">
        <v>8</v>
      </c>
      <c r="B11" s="26" t="inlineStr">
        <is>
          <t>KV 1</t>
        </is>
      </c>
      <c r="C11" s="27" t="inlineStr">
        <is>
          <t>Cụm Mặc Định</t>
        </is>
      </c>
      <c r="D11" s="26" t="inlineStr">
        <is>
          <t>109</t>
        </is>
      </c>
      <c r="E11" s="27" t="inlineStr">
        <is>
          <t>Hiệp Phước</t>
        </is>
      </c>
      <c r="F11" s="28" t="n">
        <v>765</v>
      </c>
      <c r="G11" s="28" t="n">
        <v>2065</v>
      </c>
      <c r="H11" s="29">
        <f>IF(G11&gt;0, (N11*1000)/G11, 0)</f>
        <v/>
      </c>
      <c r="I11" s="30" t="n">
        <v>650</v>
      </c>
      <c r="J11" s="30" t="n">
        <v>143</v>
      </c>
      <c r="K11" s="30" t="n">
        <v>169</v>
      </c>
      <c r="L11" s="30" t="n">
        <v>156</v>
      </c>
      <c r="M11" s="30" t="n">
        <v>162.5</v>
      </c>
      <c r="N11" s="31">
        <f>SUM(J11:M11)</f>
        <v/>
      </c>
      <c r="O11" s="32">
        <f>IF(I11&gt;0, N11/I11, 0)</f>
        <v/>
      </c>
      <c r="P11" s="30" t="n">
        <v>273</v>
      </c>
      <c r="Q11" s="30" t="n">
        <v>60.1</v>
      </c>
      <c r="R11" s="30" t="n">
        <v>71</v>
      </c>
      <c r="S11" s="30" t="n">
        <v>65.5</v>
      </c>
      <c r="T11" s="30" t="n">
        <v>68.2</v>
      </c>
      <c r="U11" s="31">
        <f>SUM(Q11:T11)</f>
        <v/>
      </c>
      <c r="V11" s="30" t="n">
        <v>37.2</v>
      </c>
      <c r="W11" s="30" t="n">
        <v>43.9</v>
      </c>
      <c r="X11" s="30" t="n">
        <v>40.6</v>
      </c>
      <c r="Y11" s="30" t="n">
        <v>42.2</v>
      </c>
      <c r="Z11" s="31">
        <f>SUM(V11:Y11)</f>
        <v/>
      </c>
      <c r="AA11" s="30" t="n">
        <v>30</v>
      </c>
      <c r="AB11" s="30" t="n">
        <v>35.5</v>
      </c>
      <c r="AC11" s="30" t="n">
        <v>32.8</v>
      </c>
      <c r="AD11" s="30" t="n">
        <v>34.1</v>
      </c>
      <c r="AE11" s="31">
        <f>SUM(AA11:AD11)</f>
        <v/>
      </c>
      <c r="AF11" s="30" t="n">
        <v>279.5</v>
      </c>
      <c r="AG11" s="30" t="n">
        <v>61.5</v>
      </c>
      <c r="AH11" s="30" t="n">
        <v>72.7</v>
      </c>
      <c r="AI11" s="30" t="n">
        <v>67.09999999999999</v>
      </c>
      <c r="AJ11" s="30" t="n">
        <v>69.90000000000001</v>
      </c>
      <c r="AK11" s="31">
        <f>SUM(AG11:AJ11)</f>
        <v/>
      </c>
      <c r="AL11" s="32">
        <f>IF(N11&gt;0, AK11/N11, 0)</f>
        <v/>
      </c>
      <c r="AM11" s="28" t="n">
        <v>27</v>
      </c>
    </row>
    <row r="12" ht="20" customHeight="1">
      <c r="A12" s="19" t="n">
        <v>9</v>
      </c>
      <c r="B12" s="19" t="inlineStr">
        <is>
          <t>KV 1</t>
        </is>
      </c>
      <c r="C12" s="20" t="inlineStr">
        <is>
          <t>Cụm Mặc Định</t>
        </is>
      </c>
      <c r="D12" s="19" t="inlineStr">
        <is>
          <t>110</t>
        </is>
      </c>
      <c r="E12" s="20" t="inlineStr">
        <is>
          <t>Tân Tập</t>
        </is>
      </c>
      <c r="F12" s="21" t="n">
        <v>810</v>
      </c>
      <c r="G12" s="21" t="n">
        <v>2187</v>
      </c>
      <c r="H12" s="22">
        <f>IF(G12&gt;0, (N12*1000)/G12, 0)</f>
        <v/>
      </c>
      <c r="I12" s="23" t="n">
        <v>765.5</v>
      </c>
      <c r="J12" s="23" t="n">
        <v>168.4</v>
      </c>
      <c r="K12" s="23" t="n">
        <v>199</v>
      </c>
      <c r="L12" s="23" t="n">
        <v>183.7</v>
      </c>
      <c r="M12" s="23" t="n">
        <v>191.4</v>
      </c>
      <c r="N12" s="24">
        <f>SUM(J12:M12)</f>
        <v/>
      </c>
      <c r="O12" s="25">
        <f>IF(I12&gt;0, N12/I12, 0)</f>
        <v/>
      </c>
      <c r="P12" s="23" t="n">
        <v>321.5</v>
      </c>
      <c r="Q12" s="23" t="n">
        <v>70.7</v>
      </c>
      <c r="R12" s="23" t="n">
        <v>83.59999999999999</v>
      </c>
      <c r="S12" s="23" t="n">
        <v>77.2</v>
      </c>
      <c r="T12" s="23" t="n">
        <v>80.40000000000001</v>
      </c>
      <c r="U12" s="24">
        <f>SUM(Q12:T12)</f>
        <v/>
      </c>
      <c r="V12" s="23" t="n">
        <v>43.8</v>
      </c>
      <c r="W12" s="23" t="n">
        <v>51.7</v>
      </c>
      <c r="X12" s="23" t="n">
        <v>47.8</v>
      </c>
      <c r="Y12" s="23" t="n">
        <v>49.8</v>
      </c>
      <c r="Z12" s="24">
        <f>SUM(V12:Y12)</f>
        <v/>
      </c>
      <c r="AA12" s="23" t="n">
        <v>35.4</v>
      </c>
      <c r="AB12" s="23" t="n">
        <v>41.8</v>
      </c>
      <c r="AC12" s="23" t="n">
        <v>38.6</v>
      </c>
      <c r="AD12" s="23" t="n">
        <v>40.2</v>
      </c>
      <c r="AE12" s="24">
        <f>SUM(AA12:AD12)</f>
        <v/>
      </c>
      <c r="AF12" s="23" t="n">
        <v>329.2</v>
      </c>
      <c r="AG12" s="23" t="n">
        <v>72.40000000000001</v>
      </c>
      <c r="AH12" s="23" t="n">
        <v>85.59999999999999</v>
      </c>
      <c r="AI12" s="23" t="n">
        <v>79</v>
      </c>
      <c r="AJ12" s="23" t="n">
        <v>82.3</v>
      </c>
      <c r="AK12" s="24">
        <f>SUM(AG12:AJ12)</f>
        <v/>
      </c>
      <c r="AL12" s="25">
        <f>IF(N12&gt;0, AK12/N12, 0)</f>
        <v/>
      </c>
      <c r="AM12" s="21" t="n">
        <v>28</v>
      </c>
    </row>
    <row r="13" ht="20" customHeight="1">
      <c r="A13" s="26" t="n">
        <v>10</v>
      </c>
      <c r="B13" s="26" t="inlineStr">
        <is>
          <t>KV 1</t>
        </is>
      </c>
      <c r="C13" s="27" t="inlineStr">
        <is>
          <t>Cụm Mặc Định</t>
        </is>
      </c>
      <c r="D13" s="26" t="inlineStr">
        <is>
          <t>111</t>
        </is>
      </c>
      <c r="E13" s="27" t="inlineStr">
        <is>
          <t>Hưng Long</t>
        </is>
      </c>
      <c r="F13" s="28" t="n">
        <v>450</v>
      </c>
      <c r="G13" s="28" t="n">
        <v>1215</v>
      </c>
      <c r="H13" s="29">
        <f>IF(G13&gt;0, (N13*1000)/G13, 0)</f>
        <v/>
      </c>
      <c r="I13" s="30" t="n">
        <v>881</v>
      </c>
      <c r="J13" s="30" t="n">
        <v>193.8</v>
      </c>
      <c r="K13" s="30" t="n">
        <v>229.1</v>
      </c>
      <c r="L13" s="30" t="n">
        <v>211.4</v>
      </c>
      <c r="M13" s="30" t="n">
        <v>220.2</v>
      </c>
      <c r="N13" s="31">
        <f>SUM(J13:M13)</f>
        <v/>
      </c>
      <c r="O13" s="32">
        <f>IF(I13&gt;0, N13/I13, 0)</f>
        <v/>
      </c>
      <c r="P13" s="30" t="n">
        <v>370</v>
      </c>
      <c r="Q13" s="30" t="n">
        <v>81.40000000000001</v>
      </c>
      <c r="R13" s="30" t="n">
        <v>96.2</v>
      </c>
      <c r="S13" s="30" t="n">
        <v>88.8</v>
      </c>
      <c r="T13" s="30" t="n">
        <v>92.5</v>
      </c>
      <c r="U13" s="31">
        <f>SUM(Q13:T13)</f>
        <v/>
      </c>
      <c r="V13" s="30" t="n">
        <v>50.4</v>
      </c>
      <c r="W13" s="30" t="n">
        <v>59.6</v>
      </c>
      <c r="X13" s="30" t="n">
        <v>55</v>
      </c>
      <c r="Y13" s="30" t="n">
        <v>57.3</v>
      </c>
      <c r="Z13" s="31">
        <f>SUM(V13:Y13)</f>
        <v/>
      </c>
      <c r="AA13" s="30" t="n">
        <v>40.7</v>
      </c>
      <c r="AB13" s="30" t="n">
        <v>48.1</v>
      </c>
      <c r="AC13" s="30" t="n">
        <v>44.4</v>
      </c>
      <c r="AD13" s="30" t="n">
        <v>46.2</v>
      </c>
      <c r="AE13" s="31">
        <f>SUM(AA13:AD13)</f>
        <v/>
      </c>
      <c r="AF13" s="30" t="n">
        <v>378.8</v>
      </c>
      <c r="AG13" s="30" t="n">
        <v>83.3</v>
      </c>
      <c r="AH13" s="30" t="n">
        <v>98.5</v>
      </c>
      <c r="AI13" s="30" t="n">
        <v>90.90000000000001</v>
      </c>
      <c r="AJ13" s="30" t="n">
        <v>94.7</v>
      </c>
      <c r="AK13" s="31">
        <f>SUM(AG13:AJ13)</f>
        <v/>
      </c>
      <c r="AL13" s="32">
        <f>IF(N13&gt;0, AK13/N13, 0)</f>
        <v/>
      </c>
      <c r="AM13" s="28" t="n">
        <v>29</v>
      </c>
    </row>
    <row r="14" ht="20" customHeight="1">
      <c r="A14" s="19" t="n">
        <v>11</v>
      </c>
      <c r="B14" s="19" t="inlineStr">
        <is>
          <t>KV 1</t>
        </is>
      </c>
      <c r="C14" s="20" t="inlineStr">
        <is>
          <t>Cụm Mặc Định</t>
        </is>
      </c>
      <c r="D14" s="19" t="inlineStr">
        <is>
          <t>112</t>
        </is>
      </c>
      <c r="E14" s="20" t="inlineStr">
        <is>
          <t>Phước Kiển</t>
        </is>
      </c>
      <c r="F14" s="21" t="n">
        <v>495</v>
      </c>
      <c r="G14" s="21" t="n">
        <v>1336</v>
      </c>
      <c r="H14" s="22">
        <f>IF(G14&gt;0, (N14*1000)/G14, 0)</f>
        <v/>
      </c>
      <c r="I14" s="23" t="n">
        <v>996.5</v>
      </c>
      <c r="J14" s="23" t="n">
        <v>219.2</v>
      </c>
      <c r="K14" s="23" t="n">
        <v>259.1</v>
      </c>
      <c r="L14" s="23" t="n">
        <v>239.2</v>
      </c>
      <c r="M14" s="23" t="n">
        <v>249.1</v>
      </c>
      <c r="N14" s="24">
        <f>SUM(J14:M14)</f>
        <v/>
      </c>
      <c r="O14" s="25">
        <f>IF(I14&gt;0, N14/I14, 0)</f>
        <v/>
      </c>
      <c r="P14" s="23" t="n">
        <v>418.5</v>
      </c>
      <c r="Q14" s="23" t="n">
        <v>92.09999999999999</v>
      </c>
      <c r="R14" s="23" t="n">
        <v>108.8</v>
      </c>
      <c r="S14" s="23" t="n">
        <v>100.5</v>
      </c>
      <c r="T14" s="23" t="n">
        <v>104.6</v>
      </c>
      <c r="U14" s="24">
        <f>SUM(Q14:T14)</f>
        <v/>
      </c>
      <c r="V14" s="23" t="n">
        <v>57</v>
      </c>
      <c r="W14" s="23" t="n">
        <v>67.40000000000001</v>
      </c>
      <c r="X14" s="23" t="n">
        <v>62.2</v>
      </c>
      <c r="Y14" s="23" t="n">
        <v>64.8</v>
      </c>
      <c r="Z14" s="24">
        <f>SUM(V14:Y14)</f>
        <v/>
      </c>
      <c r="AA14" s="23" t="n">
        <v>46</v>
      </c>
      <c r="AB14" s="23" t="n">
        <v>54.4</v>
      </c>
      <c r="AC14" s="23" t="n">
        <v>50.2</v>
      </c>
      <c r="AD14" s="23" t="n">
        <v>52.3</v>
      </c>
      <c r="AE14" s="24">
        <f>SUM(AA14:AD14)</f>
        <v/>
      </c>
      <c r="AF14" s="23" t="n">
        <v>428.5</v>
      </c>
      <c r="AG14" s="23" t="n">
        <v>94.3</v>
      </c>
      <c r="AH14" s="23" t="n">
        <v>111.4</v>
      </c>
      <c r="AI14" s="23" t="n">
        <v>102.9</v>
      </c>
      <c r="AJ14" s="23" t="n">
        <v>107.1</v>
      </c>
      <c r="AK14" s="24">
        <f>SUM(AG14:AJ14)</f>
        <v/>
      </c>
      <c r="AL14" s="25">
        <f>IF(N14&gt;0, AK14/N14, 0)</f>
        <v/>
      </c>
      <c r="AM14" s="21" t="n">
        <v>30</v>
      </c>
    </row>
    <row r="15" ht="20" customHeight="1">
      <c r="A15" s="26" t="n">
        <v>12</v>
      </c>
      <c r="B15" s="26" t="inlineStr">
        <is>
          <t>KV 2</t>
        </is>
      </c>
      <c r="C15" s="27" t="inlineStr">
        <is>
          <t>Cụm Mặc Định</t>
        </is>
      </c>
      <c r="D15" s="26" t="inlineStr">
        <is>
          <t>202</t>
        </is>
      </c>
      <c r="E15" s="27" t="inlineStr">
        <is>
          <t>Bình Tấn</t>
        </is>
      </c>
      <c r="F15" s="28" t="n">
        <v>540</v>
      </c>
      <c r="G15" s="28" t="n">
        <v>1458</v>
      </c>
      <c r="H15" s="29">
        <f>IF(G15&gt;0, (N15*1000)/G15, 0)</f>
        <v/>
      </c>
      <c r="I15" s="30" t="n">
        <v>1112</v>
      </c>
      <c r="J15" s="30" t="n">
        <v>244.6</v>
      </c>
      <c r="K15" s="30" t="n">
        <v>289.1</v>
      </c>
      <c r="L15" s="30" t="n">
        <v>266.9</v>
      </c>
      <c r="M15" s="30" t="n">
        <v>278</v>
      </c>
      <c r="N15" s="31">
        <f>SUM(J15:M15)</f>
        <v/>
      </c>
      <c r="O15" s="32">
        <f>IF(I15&gt;0, N15/I15, 0)</f>
        <v/>
      </c>
      <c r="P15" s="30" t="n">
        <v>467</v>
      </c>
      <c r="Q15" s="30" t="n">
        <v>102.7</v>
      </c>
      <c r="R15" s="30" t="n">
        <v>121.4</v>
      </c>
      <c r="S15" s="30" t="n">
        <v>112.1</v>
      </c>
      <c r="T15" s="30" t="n">
        <v>116.8</v>
      </c>
      <c r="U15" s="31">
        <f>SUM(Q15:T15)</f>
        <v/>
      </c>
      <c r="V15" s="30" t="n">
        <v>63.6</v>
      </c>
      <c r="W15" s="30" t="n">
        <v>75.2</v>
      </c>
      <c r="X15" s="30" t="n">
        <v>69.40000000000001</v>
      </c>
      <c r="Y15" s="30" t="n">
        <v>72.3</v>
      </c>
      <c r="Z15" s="31">
        <f>SUM(V15:Y15)</f>
        <v/>
      </c>
      <c r="AA15" s="30" t="n">
        <v>51.4</v>
      </c>
      <c r="AB15" s="30" t="n">
        <v>60.7</v>
      </c>
      <c r="AC15" s="30" t="n">
        <v>56</v>
      </c>
      <c r="AD15" s="30" t="n">
        <v>58.4</v>
      </c>
      <c r="AE15" s="31">
        <f>SUM(AA15:AD15)</f>
        <v/>
      </c>
      <c r="AF15" s="30" t="n">
        <v>478.2</v>
      </c>
      <c r="AG15" s="30" t="n">
        <v>105.2</v>
      </c>
      <c r="AH15" s="30" t="n">
        <v>124.3</v>
      </c>
      <c r="AI15" s="30" t="n">
        <v>114.8</v>
      </c>
      <c r="AJ15" s="30" t="n">
        <v>119.5</v>
      </c>
      <c r="AK15" s="31">
        <f>SUM(AG15:AJ15)</f>
        <v/>
      </c>
      <c r="AL15" s="32">
        <f>IF(N15&gt;0, AK15/N15, 0)</f>
        <v/>
      </c>
      <c r="AM15" s="28" t="n">
        <v>31</v>
      </c>
    </row>
    <row r="16" ht="20" customHeight="1">
      <c r="A16" s="19" t="n">
        <v>13</v>
      </c>
      <c r="B16" s="19" t="inlineStr">
        <is>
          <t>KV 2</t>
        </is>
      </c>
      <c r="C16" s="20" t="inlineStr">
        <is>
          <t>Cụm Mặc Định</t>
        </is>
      </c>
      <c r="D16" s="19" t="inlineStr">
        <is>
          <t>203</t>
        </is>
      </c>
      <c r="E16" s="20" t="inlineStr">
        <is>
          <t>Mương Điều</t>
        </is>
      </c>
      <c r="F16" s="21" t="n">
        <v>585</v>
      </c>
      <c r="G16" s="21" t="n">
        <v>1579</v>
      </c>
      <c r="H16" s="22">
        <f>IF(G16&gt;0, (N16*1000)/G16, 0)</f>
        <v/>
      </c>
      <c r="I16" s="23" t="n">
        <v>1227.5</v>
      </c>
      <c r="J16" s="23" t="n">
        <v>270.1</v>
      </c>
      <c r="K16" s="23" t="n">
        <v>319.2</v>
      </c>
      <c r="L16" s="23" t="n">
        <v>294.6</v>
      </c>
      <c r="M16" s="23" t="n">
        <v>306.9</v>
      </c>
      <c r="N16" s="24">
        <f>SUM(J16:M16)</f>
        <v/>
      </c>
      <c r="O16" s="25">
        <f>IF(I16&gt;0, N16/I16, 0)</f>
        <v/>
      </c>
      <c r="P16" s="23" t="n">
        <v>515.5</v>
      </c>
      <c r="Q16" s="23" t="n">
        <v>113.4</v>
      </c>
      <c r="R16" s="23" t="n">
        <v>134.1</v>
      </c>
      <c r="S16" s="23" t="n">
        <v>123.7</v>
      </c>
      <c r="T16" s="23" t="n">
        <v>128.9</v>
      </c>
      <c r="U16" s="24">
        <f>SUM(Q16:T16)</f>
        <v/>
      </c>
      <c r="V16" s="23" t="n">
        <v>70.2</v>
      </c>
      <c r="W16" s="23" t="n">
        <v>83</v>
      </c>
      <c r="X16" s="23" t="n">
        <v>76.59999999999999</v>
      </c>
      <c r="Y16" s="23" t="n">
        <v>79.8</v>
      </c>
      <c r="Z16" s="24">
        <f>SUM(V16:Y16)</f>
        <v/>
      </c>
      <c r="AA16" s="23" t="n">
        <v>56.7</v>
      </c>
      <c r="AB16" s="23" t="n">
        <v>67</v>
      </c>
      <c r="AC16" s="23" t="n">
        <v>61.9</v>
      </c>
      <c r="AD16" s="23" t="n">
        <v>64.40000000000001</v>
      </c>
      <c r="AE16" s="24">
        <f>SUM(AA16:AD16)</f>
        <v/>
      </c>
      <c r="AF16" s="23" t="n">
        <v>527.8</v>
      </c>
      <c r="AG16" s="23" t="n">
        <v>116.1</v>
      </c>
      <c r="AH16" s="23" t="n">
        <v>137.3</v>
      </c>
      <c r="AI16" s="23" t="n">
        <v>126.7</v>
      </c>
      <c r="AJ16" s="23" t="n">
        <v>132</v>
      </c>
      <c r="AK16" s="24">
        <f>SUM(AG16:AJ16)</f>
        <v/>
      </c>
      <c r="AL16" s="25">
        <f>IF(N16&gt;0, AK16/N16, 0)</f>
        <v/>
      </c>
      <c r="AM16" s="21" t="n">
        <v>32</v>
      </c>
    </row>
    <row r="17" ht="20" customHeight="1">
      <c r="A17" s="26" t="n">
        <v>14</v>
      </c>
      <c r="B17" s="26" t="inlineStr">
        <is>
          <t>KV 2</t>
        </is>
      </c>
      <c r="C17" s="27" t="inlineStr">
        <is>
          <t>Cụm Mặc Định</t>
        </is>
      </c>
      <c r="D17" s="26" t="inlineStr">
        <is>
          <t>204</t>
        </is>
      </c>
      <c r="E17" s="27" t="inlineStr">
        <is>
          <t>Tân Việt Hoà</t>
        </is>
      </c>
      <c r="F17" s="28" t="n">
        <v>630</v>
      </c>
      <c r="G17" s="28" t="n">
        <v>1701</v>
      </c>
      <c r="H17" s="29">
        <f>IF(G17&gt;0, (N17*1000)/G17, 0)</f>
        <v/>
      </c>
      <c r="I17" s="30" t="n">
        <v>1343</v>
      </c>
      <c r="J17" s="30" t="n">
        <v>295.5</v>
      </c>
      <c r="K17" s="30" t="n">
        <v>349.2</v>
      </c>
      <c r="L17" s="30" t="n">
        <v>322.3</v>
      </c>
      <c r="M17" s="30" t="n">
        <v>335.8</v>
      </c>
      <c r="N17" s="31">
        <f>SUM(J17:M17)</f>
        <v/>
      </c>
      <c r="O17" s="32">
        <f>IF(I17&gt;0, N17/I17, 0)</f>
        <v/>
      </c>
      <c r="P17" s="30" t="n">
        <v>564.1</v>
      </c>
      <c r="Q17" s="30" t="n">
        <v>124.1</v>
      </c>
      <c r="R17" s="30" t="n">
        <v>146.7</v>
      </c>
      <c r="S17" s="30" t="n">
        <v>135.4</v>
      </c>
      <c r="T17" s="30" t="n">
        <v>141</v>
      </c>
      <c r="U17" s="31">
        <f>SUM(Q17:T17)</f>
        <v/>
      </c>
      <c r="V17" s="30" t="n">
        <v>76.8</v>
      </c>
      <c r="W17" s="30" t="n">
        <v>90.8</v>
      </c>
      <c r="X17" s="30" t="n">
        <v>83.8</v>
      </c>
      <c r="Y17" s="30" t="n">
        <v>87.3</v>
      </c>
      <c r="Z17" s="31">
        <f>SUM(V17:Y17)</f>
        <v/>
      </c>
      <c r="AA17" s="30" t="n">
        <v>62.1</v>
      </c>
      <c r="AB17" s="30" t="n">
        <v>73.3</v>
      </c>
      <c r="AC17" s="30" t="n">
        <v>67.7</v>
      </c>
      <c r="AD17" s="30" t="n">
        <v>70.5</v>
      </c>
      <c r="AE17" s="31">
        <f>SUM(AA17:AD17)</f>
        <v/>
      </c>
      <c r="AF17" s="30" t="n">
        <v>577.5</v>
      </c>
      <c r="AG17" s="30" t="n">
        <v>127.1</v>
      </c>
      <c r="AH17" s="30" t="n">
        <v>150.2</v>
      </c>
      <c r="AI17" s="30" t="n">
        <v>138.6</v>
      </c>
      <c r="AJ17" s="30" t="n">
        <v>144.4</v>
      </c>
      <c r="AK17" s="31">
        <f>SUM(AG17:AJ17)</f>
        <v/>
      </c>
      <c r="AL17" s="32">
        <f>IF(N17&gt;0, AK17/N17, 0)</f>
        <v/>
      </c>
      <c r="AM17" s="28" t="n">
        <v>33</v>
      </c>
    </row>
    <row r="18" ht="20" customHeight="1">
      <c r="A18" s="19" t="n">
        <v>15</v>
      </c>
      <c r="B18" s="19" t="inlineStr">
        <is>
          <t>KV 2</t>
        </is>
      </c>
      <c r="C18" s="20" t="inlineStr">
        <is>
          <t>Cụm Mặc Định</t>
        </is>
      </c>
      <c r="D18" s="19" t="inlineStr">
        <is>
          <t>205</t>
        </is>
      </c>
      <c r="E18" s="20" t="inlineStr">
        <is>
          <t>Long Hưng</t>
        </is>
      </c>
      <c r="F18" s="21" t="n">
        <v>675</v>
      </c>
      <c r="G18" s="21" t="n">
        <v>1822</v>
      </c>
      <c r="H18" s="22">
        <f>IF(G18&gt;0, (N18*1000)/G18, 0)</f>
        <v/>
      </c>
      <c r="I18" s="23" t="n">
        <v>650</v>
      </c>
      <c r="J18" s="23" t="n">
        <v>143</v>
      </c>
      <c r="K18" s="23" t="n">
        <v>169</v>
      </c>
      <c r="L18" s="23" t="n">
        <v>156</v>
      </c>
      <c r="M18" s="23" t="n">
        <v>162.5</v>
      </c>
      <c r="N18" s="24">
        <f>SUM(J18:M18)</f>
        <v/>
      </c>
      <c r="O18" s="25">
        <f>IF(I18&gt;0, N18/I18, 0)</f>
        <v/>
      </c>
      <c r="P18" s="23" t="n">
        <v>273</v>
      </c>
      <c r="Q18" s="23" t="n">
        <v>60.1</v>
      </c>
      <c r="R18" s="23" t="n">
        <v>71</v>
      </c>
      <c r="S18" s="23" t="n">
        <v>65.5</v>
      </c>
      <c r="T18" s="23" t="n">
        <v>68.2</v>
      </c>
      <c r="U18" s="24">
        <f>SUM(Q18:T18)</f>
        <v/>
      </c>
      <c r="V18" s="23" t="n">
        <v>37.2</v>
      </c>
      <c r="W18" s="23" t="n">
        <v>43.9</v>
      </c>
      <c r="X18" s="23" t="n">
        <v>40.6</v>
      </c>
      <c r="Y18" s="23" t="n">
        <v>42.2</v>
      </c>
      <c r="Z18" s="24">
        <f>SUM(V18:Y18)</f>
        <v/>
      </c>
      <c r="AA18" s="23" t="n">
        <v>30</v>
      </c>
      <c r="AB18" s="23" t="n">
        <v>35.5</v>
      </c>
      <c r="AC18" s="23" t="n">
        <v>32.8</v>
      </c>
      <c r="AD18" s="23" t="n">
        <v>34.1</v>
      </c>
      <c r="AE18" s="24">
        <f>SUM(AA18:AD18)</f>
        <v/>
      </c>
      <c r="AF18" s="23" t="n">
        <v>279.5</v>
      </c>
      <c r="AG18" s="23" t="n">
        <v>61.5</v>
      </c>
      <c r="AH18" s="23" t="n">
        <v>72.7</v>
      </c>
      <c r="AI18" s="23" t="n">
        <v>67.09999999999999</v>
      </c>
      <c r="AJ18" s="23" t="n">
        <v>69.90000000000001</v>
      </c>
      <c r="AK18" s="24">
        <f>SUM(AG18:AJ18)</f>
        <v/>
      </c>
      <c r="AL18" s="25">
        <f>IF(N18&gt;0, AK18/N18, 0)</f>
        <v/>
      </c>
      <c r="AM18" s="21" t="n">
        <v>34</v>
      </c>
    </row>
    <row r="19" ht="20" customHeight="1">
      <c r="A19" s="26" t="n">
        <v>16</v>
      </c>
      <c r="B19" s="26" t="inlineStr">
        <is>
          <t>KV 2</t>
        </is>
      </c>
      <c r="C19" s="27" t="inlineStr">
        <is>
          <t>Cụm Mặc Định</t>
        </is>
      </c>
      <c r="D19" s="26" t="inlineStr">
        <is>
          <t>206</t>
        </is>
      </c>
      <c r="E19" s="27" t="inlineStr">
        <is>
          <t>Phương Thịnh</t>
        </is>
      </c>
      <c r="F19" s="28" t="n">
        <v>720</v>
      </c>
      <c r="G19" s="28" t="n">
        <v>1944</v>
      </c>
      <c r="H19" s="29">
        <f>IF(G19&gt;0, (N19*1000)/G19, 0)</f>
        <v/>
      </c>
      <c r="I19" s="30" t="n">
        <v>765.5</v>
      </c>
      <c r="J19" s="30" t="n">
        <v>168.4</v>
      </c>
      <c r="K19" s="30" t="n">
        <v>199</v>
      </c>
      <c r="L19" s="30" t="n">
        <v>183.7</v>
      </c>
      <c r="M19" s="30" t="n">
        <v>191.4</v>
      </c>
      <c r="N19" s="31">
        <f>SUM(J19:M19)</f>
        <v/>
      </c>
      <c r="O19" s="32">
        <f>IF(I19&gt;0, N19/I19, 0)</f>
        <v/>
      </c>
      <c r="P19" s="30" t="n">
        <v>321.5</v>
      </c>
      <c r="Q19" s="30" t="n">
        <v>70.7</v>
      </c>
      <c r="R19" s="30" t="n">
        <v>83.59999999999999</v>
      </c>
      <c r="S19" s="30" t="n">
        <v>77.2</v>
      </c>
      <c r="T19" s="30" t="n">
        <v>80.40000000000001</v>
      </c>
      <c r="U19" s="31">
        <f>SUM(Q19:T19)</f>
        <v/>
      </c>
      <c r="V19" s="30" t="n">
        <v>43.8</v>
      </c>
      <c r="W19" s="30" t="n">
        <v>51.7</v>
      </c>
      <c r="X19" s="30" t="n">
        <v>47.8</v>
      </c>
      <c r="Y19" s="30" t="n">
        <v>49.8</v>
      </c>
      <c r="Z19" s="31">
        <f>SUM(V19:Y19)</f>
        <v/>
      </c>
      <c r="AA19" s="30" t="n">
        <v>35.4</v>
      </c>
      <c r="AB19" s="30" t="n">
        <v>41.8</v>
      </c>
      <c r="AC19" s="30" t="n">
        <v>38.6</v>
      </c>
      <c r="AD19" s="30" t="n">
        <v>40.2</v>
      </c>
      <c r="AE19" s="31">
        <f>SUM(AA19:AD19)</f>
        <v/>
      </c>
      <c r="AF19" s="30" t="n">
        <v>329.2</v>
      </c>
      <c r="AG19" s="30" t="n">
        <v>72.40000000000001</v>
      </c>
      <c r="AH19" s="30" t="n">
        <v>85.59999999999999</v>
      </c>
      <c r="AI19" s="30" t="n">
        <v>79</v>
      </c>
      <c r="AJ19" s="30" t="n">
        <v>82.3</v>
      </c>
      <c r="AK19" s="31">
        <f>SUM(AG19:AJ19)</f>
        <v/>
      </c>
      <c r="AL19" s="32">
        <f>IF(N19&gt;0, AK19/N19, 0)</f>
        <v/>
      </c>
      <c r="AM19" s="28" t="n">
        <v>35</v>
      </c>
    </row>
    <row r="20" ht="20" customHeight="1">
      <c r="A20" s="19" t="n">
        <v>17</v>
      </c>
      <c r="B20" s="19" t="inlineStr">
        <is>
          <t>KV 2</t>
        </is>
      </c>
      <c r="C20" s="20" t="inlineStr">
        <is>
          <t>Cụm Mặc Định</t>
        </is>
      </c>
      <c r="D20" s="19" t="inlineStr">
        <is>
          <t>207</t>
        </is>
      </c>
      <c r="E20" s="20" t="inlineStr">
        <is>
          <t>Vĩnh Thạnh</t>
        </is>
      </c>
      <c r="F20" s="21" t="n">
        <v>765</v>
      </c>
      <c r="G20" s="21" t="n">
        <v>2065</v>
      </c>
      <c r="H20" s="22">
        <f>IF(G20&gt;0, (N20*1000)/G20, 0)</f>
        <v/>
      </c>
      <c r="I20" s="23" t="n">
        <v>881</v>
      </c>
      <c r="J20" s="23" t="n">
        <v>193.8</v>
      </c>
      <c r="K20" s="23" t="n">
        <v>229.1</v>
      </c>
      <c r="L20" s="23" t="n">
        <v>211.4</v>
      </c>
      <c r="M20" s="23" t="n">
        <v>220.2</v>
      </c>
      <c r="N20" s="24">
        <f>SUM(J20:M20)</f>
        <v/>
      </c>
      <c r="O20" s="25">
        <f>IF(I20&gt;0, N20/I20, 0)</f>
        <v/>
      </c>
      <c r="P20" s="23" t="n">
        <v>370</v>
      </c>
      <c r="Q20" s="23" t="n">
        <v>81.40000000000001</v>
      </c>
      <c r="R20" s="23" t="n">
        <v>96.2</v>
      </c>
      <c r="S20" s="23" t="n">
        <v>88.8</v>
      </c>
      <c r="T20" s="23" t="n">
        <v>92.5</v>
      </c>
      <c r="U20" s="24">
        <f>SUM(Q20:T20)</f>
        <v/>
      </c>
      <c r="V20" s="23" t="n">
        <v>50.4</v>
      </c>
      <c r="W20" s="23" t="n">
        <v>59.6</v>
      </c>
      <c r="X20" s="23" t="n">
        <v>55</v>
      </c>
      <c r="Y20" s="23" t="n">
        <v>57.3</v>
      </c>
      <c r="Z20" s="24">
        <f>SUM(V20:Y20)</f>
        <v/>
      </c>
      <c r="AA20" s="23" t="n">
        <v>40.7</v>
      </c>
      <c r="AB20" s="23" t="n">
        <v>48.1</v>
      </c>
      <c r="AC20" s="23" t="n">
        <v>44.4</v>
      </c>
      <c r="AD20" s="23" t="n">
        <v>46.2</v>
      </c>
      <c r="AE20" s="24">
        <f>SUM(AA20:AD20)</f>
        <v/>
      </c>
      <c r="AF20" s="23" t="n">
        <v>378.8</v>
      </c>
      <c r="AG20" s="23" t="n">
        <v>83.3</v>
      </c>
      <c r="AH20" s="23" t="n">
        <v>98.5</v>
      </c>
      <c r="AI20" s="23" t="n">
        <v>90.90000000000001</v>
      </c>
      <c r="AJ20" s="23" t="n">
        <v>94.7</v>
      </c>
      <c r="AK20" s="24">
        <f>SUM(AG20:AJ20)</f>
        <v/>
      </c>
      <c r="AL20" s="25">
        <f>IF(N20&gt;0, AK20/N20, 0)</f>
        <v/>
      </c>
      <c r="AM20" s="21" t="n">
        <v>20</v>
      </c>
    </row>
    <row r="21" ht="20" customHeight="1">
      <c r="A21" s="26" t="n">
        <v>18</v>
      </c>
      <c r="B21" s="26" t="inlineStr">
        <is>
          <t>KV 2</t>
        </is>
      </c>
      <c r="C21" s="27" t="inlineStr">
        <is>
          <t>Cụm Mặc Định</t>
        </is>
      </c>
      <c r="D21" s="26" t="inlineStr">
        <is>
          <t>208</t>
        </is>
      </c>
      <c r="E21" s="27" t="inlineStr">
        <is>
          <t>Mỹ Thọ</t>
        </is>
      </c>
      <c r="F21" s="28" t="n">
        <v>810</v>
      </c>
      <c r="G21" s="28" t="n">
        <v>2187</v>
      </c>
      <c r="H21" s="29">
        <f>IF(G21&gt;0, (N21*1000)/G21, 0)</f>
        <v/>
      </c>
      <c r="I21" s="30" t="n">
        <v>996.5</v>
      </c>
      <c r="J21" s="30" t="n">
        <v>219.2</v>
      </c>
      <c r="K21" s="30" t="n">
        <v>259.1</v>
      </c>
      <c r="L21" s="30" t="n">
        <v>239.2</v>
      </c>
      <c r="M21" s="30" t="n">
        <v>249.1</v>
      </c>
      <c r="N21" s="31">
        <f>SUM(J21:M21)</f>
        <v/>
      </c>
      <c r="O21" s="32">
        <f>IF(I21&gt;0, N21/I21, 0)</f>
        <v/>
      </c>
      <c r="P21" s="30" t="n">
        <v>418.5</v>
      </c>
      <c r="Q21" s="30" t="n">
        <v>92.09999999999999</v>
      </c>
      <c r="R21" s="30" t="n">
        <v>108.8</v>
      </c>
      <c r="S21" s="30" t="n">
        <v>100.5</v>
      </c>
      <c r="T21" s="30" t="n">
        <v>104.6</v>
      </c>
      <c r="U21" s="31">
        <f>SUM(Q21:T21)</f>
        <v/>
      </c>
      <c r="V21" s="30" t="n">
        <v>57</v>
      </c>
      <c r="W21" s="30" t="n">
        <v>67.40000000000001</v>
      </c>
      <c r="X21" s="30" t="n">
        <v>62.2</v>
      </c>
      <c r="Y21" s="30" t="n">
        <v>64.8</v>
      </c>
      <c r="Z21" s="31">
        <f>SUM(V21:Y21)</f>
        <v/>
      </c>
      <c r="AA21" s="30" t="n">
        <v>46</v>
      </c>
      <c r="AB21" s="30" t="n">
        <v>54.4</v>
      </c>
      <c r="AC21" s="30" t="n">
        <v>50.2</v>
      </c>
      <c r="AD21" s="30" t="n">
        <v>52.3</v>
      </c>
      <c r="AE21" s="31">
        <f>SUM(AA21:AD21)</f>
        <v/>
      </c>
      <c r="AF21" s="30" t="n">
        <v>428.5</v>
      </c>
      <c r="AG21" s="30" t="n">
        <v>94.3</v>
      </c>
      <c r="AH21" s="30" t="n">
        <v>111.4</v>
      </c>
      <c r="AI21" s="30" t="n">
        <v>102.9</v>
      </c>
      <c r="AJ21" s="30" t="n">
        <v>107.1</v>
      </c>
      <c r="AK21" s="31">
        <f>SUM(AG21:AJ21)</f>
        <v/>
      </c>
      <c r="AL21" s="32">
        <f>IF(N21&gt;0, AK21/N21, 0)</f>
        <v/>
      </c>
      <c r="AM21" s="28" t="n">
        <v>21</v>
      </c>
    </row>
    <row r="22" ht="20" customHeight="1">
      <c r="A22" s="19" t="n">
        <v>19</v>
      </c>
      <c r="B22" s="19" t="inlineStr">
        <is>
          <t>KV 2</t>
        </is>
      </c>
      <c r="C22" s="20" t="inlineStr">
        <is>
          <t>Cụm Mặc Định</t>
        </is>
      </c>
      <c r="D22" s="19" t="inlineStr">
        <is>
          <t>209</t>
        </is>
      </c>
      <c r="E22" s="20" t="inlineStr">
        <is>
          <t>Đường Thét</t>
        </is>
      </c>
      <c r="F22" s="21" t="n">
        <v>450</v>
      </c>
      <c r="G22" s="21" t="n">
        <v>1215</v>
      </c>
      <c r="H22" s="22">
        <f>IF(G22&gt;0, (N22*1000)/G22, 0)</f>
        <v/>
      </c>
      <c r="I22" s="23" t="n">
        <v>1112</v>
      </c>
      <c r="J22" s="23" t="n">
        <v>244.6</v>
      </c>
      <c r="K22" s="23" t="n">
        <v>289.1</v>
      </c>
      <c r="L22" s="23" t="n">
        <v>266.9</v>
      </c>
      <c r="M22" s="23" t="n">
        <v>278</v>
      </c>
      <c r="N22" s="24">
        <f>SUM(J22:M22)</f>
        <v/>
      </c>
      <c r="O22" s="25">
        <f>IF(I22&gt;0, N22/I22, 0)</f>
        <v/>
      </c>
      <c r="P22" s="23" t="n">
        <v>467</v>
      </c>
      <c r="Q22" s="23" t="n">
        <v>102.7</v>
      </c>
      <c r="R22" s="23" t="n">
        <v>121.4</v>
      </c>
      <c r="S22" s="23" t="n">
        <v>112.1</v>
      </c>
      <c r="T22" s="23" t="n">
        <v>116.8</v>
      </c>
      <c r="U22" s="24">
        <f>SUM(Q22:T22)</f>
        <v/>
      </c>
      <c r="V22" s="23" t="n">
        <v>63.6</v>
      </c>
      <c r="W22" s="23" t="n">
        <v>75.2</v>
      </c>
      <c r="X22" s="23" t="n">
        <v>69.40000000000001</v>
      </c>
      <c r="Y22" s="23" t="n">
        <v>72.3</v>
      </c>
      <c r="Z22" s="24">
        <f>SUM(V22:Y22)</f>
        <v/>
      </c>
      <c r="AA22" s="23" t="n">
        <v>51.4</v>
      </c>
      <c r="AB22" s="23" t="n">
        <v>60.7</v>
      </c>
      <c r="AC22" s="23" t="n">
        <v>56</v>
      </c>
      <c r="AD22" s="23" t="n">
        <v>58.4</v>
      </c>
      <c r="AE22" s="24">
        <f>SUM(AA22:AD22)</f>
        <v/>
      </c>
      <c r="AF22" s="23" t="n">
        <v>478.2</v>
      </c>
      <c r="AG22" s="23" t="n">
        <v>105.2</v>
      </c>
      <c r="AH22" s="23" t="n">
        <v>124.3</v>
      </c>
      <c r="AI22" s="23" t="n">
        <v>114.8</v>
      </c>
      <c r="AJ22" s="23" t="n">
        <v>119.5</v>
      </c>
      <c r="AK22" s="24">
        <f>SUM(AG22:AJ22)</f>
        <v/>
      </c>
      <c r="AL22" s="25">
        <f>IF(N22&gt;0, AK22/N22, 0)</f>
        <v/>
      </c>
      <c r="AM22" s="21" t="n">
        <v>22</v>
      </c>
    </row>
    <row r="23" ht="20" customHeight="1">
      <c r="A23" s="26" t="n">
        <v>20</v>
      </c>
      <c r="B23" s="26" t="inlineStr">
        <is>
          <t>KV 2</t>
        </is>
      </c>
      <c r="C23" s="27" t="inlineStr">
        <is>
          <t>Cụm Mặc Định</t>
        </is>
      </c>
      <c r="D23" s="26" t="inlineStr">
        <is>
          <t>210</t>
        </is>
      </c>
      <c r="E23" s="27" t="inlineStr">
        <is>
          <t>Trường Xuân</t>
        </is>
      </c>
      <c r="F23" s="28" t="n">
        <v>495</v>
      </c>
      <c r="G23" s="28" t="n">
        <v>1336</v>
      </c>
      <c r="H23" s="29">
        <f>IF(G23&gt;0, (N23*1000)/G23, 0)</f>
        <v/>
      </c>
      <c r="I23" s="30" t="n">
        <v>1227.5</v>
      </c>
      <c r="J23" s="30" t="n">
        <v>270.1</v>
      </c>
      <c r="K23" s="30" t="n">
        <v>319.2</v>
      </c>
      <c r="L23" s="30" t="n">
        <v>294.6</v>
      </c>
      <c r="M23" s="30" t="n">
        <v>306.9</v>
      </c>
      <c r="N23" s="31">
        <f>SUM(J23:M23)</f>
        <v/>
      </c>
      <c r="O23" s="32">
        <f>IF(I23&gt;0, N23/I23, 0)</f>
        <v/>
      </c>
      <c r="P23" s="30" t="n">
        <v>515.5</v>
      </c>
      <c r="Q23" s="30" t="n">
        <v>113.4</v>
      </c>
      <c r="R23" s="30" t="n">
        <v>134.1</v>
      </c>
      <c r="S23" s="30" t="n">
        <v>123.7</v>
      </c>
      <c r="T23" s="30" t="n">
        <v>128.9</v>
      </c>
      <c r="U23" s="31">
        <f>SUM(Q23:T23)</f>
        <v/>
      </c>
      <c r="V23" s="30" t="n">
        <v>70.2</v>
      </c>
      <c r="W23" s="30" t="n">
        <v>83</v>
      </c>
      <c r="X23" s="30" t="n">
        <v>76.59999999999999</v>
      </c>
      <c r="Y23" s="30" t="n">
        <v>79.8</v>
      </c>
      <c r="Z23" s="31">
        <f>SUM(V23:Y23)</f>
        <v/>
      </c>
      <c r="AA23" s="30" t="n">
        <v>56.7</v>
      </c>
      <c r="AB23" s="30" t="n">
        <v>67</v>
      </c>
      <c r="AC23" s="30" t="n">
        <v>61.9</v>
      </c>
      <c r="AD23" s="30" t="n">
        <v>64.40000000000001</v>
      </c>
      <c r="AE23" s="31">
        <f>SUM(AA23:AD23)</f>
        <v/>
      </c>
      <c r="AF23" s="30" t="n">
        <v>527.8</v>
      </c>
      <c r="AG23" s="30" t="n">
        <v>116.1</v>
      </c>
      <c r="AH23" s="30" t="n">
        <v>137.3</v>
      </c>
      <c r="AI23" s="30" t="n">
        <v>126.7</v>
      </c>
      <c r="AJ23" s="30" t="n">
        <v>132</v>
      </c>
      <c r="AK23" s="31">
        <f>SUM(AG23:AJ23)</f>
        <v/>
      </c>
      <c r="AL23" s="32">
        <f>IF(N23&gt;0, AK23/N23, 0)</f>
        <v/>
      </c>
      <c r="AM23" s="28" t="n">
        <v>23</v>
      </c>
    </row>
    <row r="24" ht="20" customHeight="1">
      <c r="A24" s="19" t="n">
        <v>21</v>
      </c>
      <c r="B24" s="19" t="inlineStr">
        <is>
          <t>KV 2</t>
        </is>
      </c>
      <c r="C24" s="20" t="inlineStr">
        <is>
          <t>Cụm Mặc Định</t>
        </is>
      </c>
      <c r="D24" s="19" t="inlineStr">
        <is>
          <t>211</t>
        </is>
      </c>
      <c r="E24" s="20" t="inlineStr">
        <is>
          <t>Đất Sét</t>
        </is>
      </c>
      <c r="F24" s="21" t="n">
        <v>540</v>
      </c>
      <c r="G24" s="21" t="n">
        <v>1458</v>
      </c>
      <c r="H24" s="22">
        <f>IF(G24&gt;0, (N24*1000)/G24, 0)</f>
        <v/>
      </c>
      <c r="I24" s="23" t="n">
        <v>1343</v>
      </c>
      <c r="J24" s="23" t="n">
        <v>295.5</v>
      </c>
      <c r="K24" s="23" t="n">
        <v>349.2</v>
      </c>
      <c r="L24" s="23" t="n">
        <v>322.3</v>
      </c>
      <c r="M24" s="23" t="n">
        <v>335.8</v>
      </c>
      <c r="N24" s="24">
        <f>SUM(J24:M24)</f>
        <v/>
      </c>
      <c r="O24" s="25">
        <f>IF(I24&gt;0, N24/I24, 0)</f>
        <v/>
      </c>
      <c r="P24" s="23" t="n">
        <v>564.1</v>
      </c>
      <c r="Q24" s="23" t="n">
        <v>124.1</v>
      </c>
      <c r="R24" s="23" t="n">
        <v>146.7</v>
      </c>
      <c r="S24" s="23" t="n">
        <v>135.4</v>
      </c>
      <c r="T24" s="23" t="n">
        <v>141</v>
      </c>
      <c r="U24" s="24">
        <f>SUM(Q24:T24)</f>
        <v/>
      </c>
      <c r="V24" s="23" t="n">
        <v>76.8</v>
      </c>
      <c r="W24" s="23" t="n">
        <v>90.8</v>
      </c>
      <c r="X24" s="23" t="n">
        <v>83.8</v>
      </c>
      <c r="Y24" s="23" t="n">
        <v>87.3</v>
      </c>
      <c r="Z24" s="24">
        <f>SUM(V24:Y24)</f>
        <v/>
      </c>
      <c r="AA24" s="23" t="n">
        <v>62.1</v>
      </c>
      <c r="AB24" s="23" t="n">
        <v>73.3</v>
      </c>
      <c r="AC24" s="23" t="n">
        <v>67.7</v>
      </c>
      <c r="AD24" s="23" t="n">
        <v>70.5</v>
      </c>
      <c r="AE24" s="24">
        <f>SUM(AA24:AD24)</f>
        <v/>
      </c>
      <c r="AF24" s="23" t="n">
        <v>577.5</v>
      </c>
      <c r="AG24" s="23" t="n">
        <v>127.1</v>
      </c>
      <c r="AH24" s="23" t="n">
        <v>150.2</v>
      </c>
      <c r="AI24" s="23" t="n">
        <v>138.6</v>
      </c>
      <c r="AJ24" s="23" t="n">
        <v>144.4</v>
      </c>
      <c r="AK24" s="24">
        <f>SUM(AG24:AJ24)</f>
        <v/>
      </c>
      <c r="AL24" s="25">
        <f>IF(N24&gt;0, AK24/N24, 0)</f>
        <v/>
      </c>
      <c r="AM24" s="21" t="n">
        <v>24</v>
      </c>
    </row>
    <row r="25" ht="20" customHeight="1">
      <c r="A25" s="26" t="n">
        <v>22</v>
      </c>
      <c r="B25" s="26" t="inlineStr">
        <is>
          <t>KV 2</t>
        </is>
      </c>
      <c r="C25" s="27" t="inlineStr">
        <is>
          <t>Cụm Mặc Định</t>
        </is>
      </c>
      <c r="D25" s="26" t="inlineStr">
        <is>
          <t>212</t>
        </is>
      </c>
      <c r="E25" s="27" t="inlineStr">
        <is>
          <t>Mỹ Long (Mỹ Ngãi cũ)</t>
        </is>
      </c>
      <c r="F25" s="28" t="n">
        <v>585</v>
      </c>
      <c r="G25" s="28" t="n">
        <v>1579</v>
      </c>
      <c r="H25" s="29">
        <f>IF(G25&gt;0, (N25*1000)/G25, 0)</f>
        <v/>
      </c>
      <c r="I25" s="30" t="n">
        <v>650</v>
      </c>
      <c r="J25" s="30" t="n">
        <v>143</v>
      </c>
      <c r="K25" s="30" t="n">
        <v>169</v>
      </c>
      <c r="L25" s="30" t="n">
        <v>156</v>
      </c>
      <c r="M25" s="30" t="n">
        <v>162.5</v>
      </c>
      <c r="N25" s="31">
        <f>SUM(J25:M25)</f>
        <v/>
      </c>
      <c r="O25" s="32">
        <f>IF(I25&gt;0, N25/I25, 0)</f>
        <v/>
      </c>
      <c r="P25" s="30" t="n">
        <v>273</v>
      </c>
      <c r="Q25" s="30" t="n">
        <v>60.1</v>
      </c>
      <c r="R25" s="30" t="n">
        <v>71</v>
      </c>
      <c r="S25" s="30" t="n">
        <v>65.5</v>
      </c>
      <c r="T25" s="30" t="n">
        <v>68.2</v>
      </c>
      <c r="U25" s="31">
        <f>SUM(Q25:T25)</f>
        <v/>
      </c>
      <c r="V25" s="30" t="n">
        <v>37.2</v>
      </c>
      <c r="W25" s="30" t="n">
        <v>43.9</v>
      </c>
      <c r="X25" s="30" t="n">
        <v>40.6</v>
      </c>
      <c r="Y25" s="30" t="n">
        <v>42.2</v>
      </c>
      <c r="Z25" s="31">
        <f>SUM(V25:Y25)</f>
        <v/>
      </c>
      <c r="AA25" s="30" t="n">
        <v>30</v>
      </c>
      <c r="AB25" s="30" t="n">
        <v>35.5</v>
      </c>
      <c r="AC25" s="30" t="n">
        <v>32.8</v>
      </c>
      <c r="AD25" s="30" t="n">
        <v>34.1</v>
      </c>
      <c r="AE25" s="31">
        <f>SUM(AA25:AD25)</f>
        <v/>
      </c>
      <c r="AF25" s="30" t="n">
        <v>279.5</v>
      </c>
      <c r="AG25" s="30" t="n">
        <v>61.5</v>
      </c>
      <c r="AH25" s="30" t="n">
        <v>72.7</v>
      </c>
      <c r="AI25" s="30" t="n">
        <v>67.09999999999999</v>
      </c>
      <c r="AJ25" s="30" t="n">
        <v>69.90000000000001</v>
      </c>
      <c r="AK25" s="31">
        <f>SUM(AG25:AJ25)</f>
        <v/>
      </c>
      <c r="AL25" s="32">
        <f>IF(N25&gt;0, AK25/N25, 0)</f>
        <v/>
      </c>
      <c r="AM25" s="28" t="n">
        <v>25</v>
      </c>
    </row>
    <row r="26" ht="20" customHeight="1">
      <c r="A26" s="19" t="n">
        <v>23</v>
      </c>
      <c r="B26" s="19" t="inlineStr">
        <is>
          <t>KV 2</t>
        </is>
      </c>
      <c r="C26" s="20" t="inlineStr">
        <is>
          <t>Cụm Mặc Định</t>
        </is>
      </c>
      <c r="D26" s="19" t="inlineStr">
        <is>
          <t>213</t>
        </is>
      </c>
      <c r="E26" s="20" t="inlineStr">
        <is>
          <t>Tân Hội Trung</t>
        </is>
      </c>
      <c r="F26" s="21" t="n">
        <v>630</v>
      </c>
      <c r="G26" s="21" t="n">
        <v>1701</v>
      </c>
      <c r="H26" s="22">
        <f>IF(G26&gt;0, (N26*1000)/G26, 0)</f>
        <v/>
      </c>
      <c r="I26" s="23" t="n">
        <v>765.5</v>
      </c>
      <c r="J26" s="23" t="n">
        <v>168.4</v>
      </c>
      <c r="K26" s="23" t="n">
        <v>199</v>
      </c>
      <c r="L26" s="23" t="n">
        <v>183.7</v>
      </c>
      <c r="M26" s="23" t="n">
        <v>191.4</v>
      </c>
      <c r="N26" s="24">
        <f>SUM(J26:M26)</f>
        <v/>
      </c>
      <c r="O26" s="25">
        <f>IF(I26&gt;0, N26/I26, 0)</f>
        <v/>
      </c>
      <c r="P26" s="23" t="n">
        <v>321.5</v>
      </c>
      <c r="Q26" s="23" t="n">
        <v>70.7</v>
      </c>
      <c r="R26" s="23" t="n">
        <v>83.59999999999999</v>
      </c>
      <c r="S26" s="23" t="n">
        <v>77.2</v>
      </c>
      <c r="T26" s="23" t="n">
        <v>80.40000000000001</v>
      </c>
      <c r="U26" s="24">
        <f>SUM(Q26:T26)</f>
        <v/>
      </c>
      <c r="V26" s="23" t="n">
        <v>43.8</v>
      </c>
      <c r="W26" s="23" t="n">
        <v>51.7</v>
      </c>
      <c r="X26" s="23" t="n">
        <v>47.8</v>
      </c>
      <c r="Y26" s="23" t="n">
        <v>49.8</v>
      </c>
      <c r="Z26" s="24">
        <f>SUM(V26:Y26)</f>
        <v/>
      </c>
      <c r="AA26" s="23" t="n">
        <v>35.4</v>
      </c>
      <c r="AB26" s="23" t="n">
        <v>41.8</v>
      </c>
      <c r="AC26" s="23" t="n">
        <v>38.6</v>
      </c>
      <c r="AD26" s="23" t="n">
        <v>40.2</v>
      </c>
      <c r="AE26" s="24">
        <f>SUM(AA26:AD26)</f>
        <v/>
      </c>
      <c r="AF26" s="23" t="n">
        <v>329.2</v>
      </c>
      <c r="AG26" s="23" t="n">
        <v>72.40000000000001</v>
      </c>
      <c r="AH26" s="23" t="n">
        <v>85.59999999999999</v>
      </c>
      <c r="AI26" s="23" t="n">
        <v>79</v>
      </c>
      <c r="AJ26" s="23" t="n">
        <v>82.3</v>
      </c>
      <c r="AK26" s="24">
        <f>SUM(AG26:AJ26)</f>
        <v/>
      </c>
      <c r="AL26" s="25">
        <f>IF(N26&gt;0, AK26/N26, 0)</f>
        <v/>
      </c>
      <c r="AM26" s="21" t="n">
        <v>26</v>
      </c>
    </row>
    <row r="27" ht="20" customHeight="1">
      <c r="A27" s="26" t="n">
        <v>24</v>
      </c>
      <c r="B27" s="26" t="inlineStr">
        <is>
          <t>KV 2</t>
        </is>
      </c>
      <c r="C27" s="27" t="inlineStr">
        <is>
          <t>Cụm Mặc Định</t>
        </is>
      </c>
      <c r="D27" s="26" t="inlineStr">
        <is>
          <t>214</t>
        </is>
      </c>
      <c r="E27" s="27" t="inlineStr">
        <is>
          <t>Đốc Binh Kiều</t>
        </is>
      </c>
      <c r="F27" s="28" t="n">
        <v>675</v>
      </c>
      <c r="G27" s="28" t="n">
        <v>1822</v>
      </c>
      <c r="H27" s="29">
        <f>IF(G27&gt;0, (N27*1000)/G27, 0)</f>
        <v/>
      </c>
      <c r="I27" s="30" t="n">
        <v>881</v>
      </c>
      <c r="J27" s="30" t="n">
        <v>193.8</v>
      </c>
      <c r="K27" s="30" t="n">
        <v>229.1</v>
      </c>
      <c r="L27" s="30" t="n">
        <v>211.4</v>
      </c>
      <c r="M27" s="30" t="n">
        <v>220.2</v>
      </c>
      <c r="N27" s="31">
        <f>SUM(J27:M27)</f>
        <v/>
      </c>
      <c r="O27" s="32">
        <f>IF(I27&gt;0, N27/I27, 0)</f>
        <v/>
      </c>
      <c r="P27" s="30" t="n">
        <v>370</v>
      </c>
      <c r="Q27" s="30" t="n">
        <v>81.40000000000001</v>
      </c>
      <c r="R27" s="30" t="n">
        <v>96.2</v>
      </c>
      <c r="S27" s="30" t="n">
        <v>88.8</v>
      </c>
      <c r="T27" s="30" t="n">
        <v>92.5</v>
      </c>
      <c r="U27" s="31">
        <f>SUM(Q27:T27)</f>
        <v/>
      </c>
      <c r="V27" s="30" t="n">
        <v>50.4</v>
      </c>
      <c r="W27" s="30" t="n">
        <v>59.6</v>
      </c>
      <c r="X27" s="30" t="n">
        <v>55</v>
      </c>
      <c r="Y27" s="30" t="n">
        <v>57.3</v>
      </c>
      <c r="Z27" s="31">
        <f>SUM(V27:Y27)</f>
        <v/>
      </c>
      <c r="AA27" s="30" t="n">
        <v>40.7</v>
      </c>
      <c r="AB27" s="30" t="n">
        <v>48.1</v>
      </c>
      <c r="AC27" s="30" t="n">
        <v>44.4</v>
      </c>
      <c r="AD27" s="30" t="n">
        <v>46.2</v>
      </c>
      <c r="AE27" s="31">
        <f>SUM(AA27:AD27)</f>
        <v/>
      </c>
      <c r="AF27" s="30" t="n">
        <v>378.8</v>
      </c>
      <c r="AG27" s="30" t="n">
        <v>83.3</v>
      </c>
      <c r="AH27" s="30" t="n">
        <v>98.5</v>
      </c>
      <c r="AI27" s="30" t="n">
        <v>90.90000000000001</v>
      </c>
      <c r="AJ27" s="30" t="n">
        <v>94.7</v>
      </c>
      <c r="AK27" s="31">
        <f>SUM(AG27:AJ27)</f>
        <v/>
      </c>
      <c r="AL27" s="32">
        <f>IF(N27&gt;0, AK27/N27, 0)</f>
        <v/>
      </c>
      <c r="AM27" s="28" t="n">
        <v>27</v>
      </c>
    </row>
    <row r="28" ht="20" customHeight="1">
      <c r="A28" s="19" t="n">
        <v>25</v>
      </c>
      <c r="B28" s="19" t="inlineStr">
        <is>
          <t>KV 3</t>
        </is>
      </c>
      <c r="C28" s="20" t="inlineStr">
        <is>
          <t>Cụm Mặc Định</t>
        </is>
      </c>
      <c r="D28" s="19" t="inlineStr">
        <is>
          <t>301</t>
        </is>
      </c>
      <c r="E28" s="20" t="inlineStr">
        <is>
          <t>Ngã Bảy</t>
        </is>
      </c>
      <c r="F28" s="21" t="n">
        <v>720</v>
      </c>
      <c r="G28" s="21" t="n">
        <v>1944</v>
      </c>
      <c r="H28" s="22">
        <f>IF(G28&gt;0, (N28*1000)/G28, 0)</f>
        <v/>
      </c>
      <c r="I28" s="23" t="n">
        <v>996.5</v>
      </c>
      <c r="J28" s="23" t="n">
        <v>219.2</v>
      </c>
      <c r="K28" s="23" t="n">
        <v>259.1</v>
      </c>
      <c r="L28" s="23" t="n">
        <v>239.2</v>
      </c>
      <c r="M28" s="23" t="n">
        <v>249.1</v>
      </c>
      <c r="N28" s="24">
        <f>SUM(J28:M28)</f>
        <v/>
      </c>
      <c r="O28" s="25">
        <f>IF(I28&gt;0, N28/I28, 0)</f>
        <v/>
      </c>
      <c r="P28" s="23" t="n">
        <v>418.5</v>
      </c>
      <c r="Q28" s="23" t="n">
        <v>92.09999999999999</v>
      </c>
      <c r="R28" s="23" t="n">
        <v>108.8</v>
      </c>
      <c r="S28" s="23" t="n">
        <v>100.5</v>
      </c>
      <c r="T28" s="23" t="n">
        <v>104.6</v>
      </c>
      <c r="U28" s="24">
        <f>SUM(Q28:T28)</f>
        <v/>
      </c>
      <c r="V28" s="23" t="n">
        <v>57</v>
      </c>
      <c r="W28" s="23" t="n">
        <v>67.40000000000001</v>
      </c>
      <c r="X28" s="23" t="n">
        <v>62.2</v>
      </c>
      <c r="Y28" s="23" t="n">
        <v>64.8</v>
      </c>
      <c r="Z28" s="24">
        <f>SUM(V28:Y28)</f>
        <v/>
      </c>
      <c r="AA28" s="23" t="n">
        <v>46</v>
      </c>
      <c r="AB28" s="23" t="n">
        <v>54.4</v>
      </c>
      <c r="AC28" s="23" t="n">
        <v>50.2</v>
      </c>
      <c r="AD28" s="23" t="n">
        <v>52.3</v>
      </c>
      <c r="AE28" s="24">
        <f>SUM(AA28:AD28)</f>
        <v/>
      </c>
      <c r="AF28" s="23" t="n">
        <v>428.5</v>
      </c>
      <c r="AG28" s="23" t="n">
        <v>94.3</v>
      </c>
      <c r="AH28" s="23" t="n">
        <v>111.4</v>
      </c>
      <c r="AI28" s="23" t="n">
        <v>102.9</v>
      </c>
      <c r="AJ28" s="23" t="n">
        <v>107.1</v>
      </c>
      <c r="AK28" s="24">
        <f>SUM(AG28:AJ28)</f>
        <v/>
      </c>
      <c r="AL28" s="25">
        <f>IF(N28&gt;0, AK28/N28, 0)</f>
        <v/>
      </c>
      <c r="AM28" s="21" t="n">
        <v>28</v>
      </c>
    </row>
    <row r="29" ht="20" customHeight="1">
      <c r="A29" s="26" t="n">
        <v>26</v>
      </c>
      <c r="B29" s="26" t="inlineStr">
        <is>
          <t>KV 3</t>
        </is>
      </c>
      <c r="C29" s="27" t="inlineStr">
        <is>
          <t>Cụm Mặc Định</t>
        </is>
      </c>
      <c r="D29" s="26" t="inlineStr">
        <is>
          <t>302</t>
        </is>
      </c>
      <c r="E29" s="27" t="inlineStr">
        <is>
          <t>Trà Ôn</t>
        </is>
      </c>
      <c r="F29" s="28" t="n">
        <v>765</v>
      </c>
      <c r="G29" s="28" t="n">
        <v>2065</v>
      </c>
      <c r="H29" s="29">
        <f>IF(G29&gt;0, (N29*1000)/G29, 0)</f>
        <v/>
      </c>
      <c r="I29" s="30" t="n">
        <v>1112</v>
      </c>
      <c r="J29" s="30" t="n">
        <v>244.6</v>
      </c>
      <c r="K29" s="30" t="n">
        <v>289.1</v>
      </c>
      <c r="L29" s="30" t="n">
        <v>266.9</v>
      </c>
      <c r="M29" s="30" t="n">
        <v>278</v>
      </c>
      <c r="N29" s="31">
        <f>SUM(J29:M29)</f>
        <v/>
      </c>
      <c r="O29" s="32">
        <f>IF(I29&gt;0, N29/I29, 0)</f>
        <v/>
      </c>
      <c r="P29" s="30" t="n">
        <v>467</v>
      </c>
      <c r="Q29" s="30" t="n">
        <v>102.7</v>
      </c>
      <c r="R29" s="30" t="n">
        <v>121.4</v>
      </c>
      <c r="S29" s="30" t="n">
        <v>112.1</v>
      </c>
      <c r="T29" s="30" t="n">
        <v>116.8</v>
      </c>
      <c r="U29" s="31">
        <f>SUM(Q29:T29)</f>
        <v/>
      </c>
      <c r="V29" s="30" t="n">
        <v>63.6</v>
      </c>
      <c r="W29" s="30" t="n">
        <v>75.2</v>
      </c>
      <c r="X29" s="30" t="n">
        <v>69.40000000000001</v>
      </c>
      <c r="Y29" s="30" t="n">
        <v>72.3</v>
      </c>
      <c r="Z29" s="31">
        <f>SUM(V29:Y29)</f>
        <v/>
      </c>
      <c r="AA29" s="30" t="n">
        <v>51.4</v>
      </c>
      <c r="AB29" s="30" t="n">
        <v>60.7</v>
      </c>
      <c r="AC29" s="30" t="n">
        <v>56</v>
      </c>
      <c r="AD29" s="30" t="n">
        <v>58.4</v>
      </c>
      <c r="AE29" s="31">
        <f>SUM(AA29:AD29)</f>
        <v/>
      </c>
      <c r="AF29" s="30" t="n">
        <v>478.2</v>
      </c>
      <c r="AG29" s="30" t="n">
        <v>105.2</v>
      </c>
      <c r="AH29" s="30" t="n">
        <v>124.3</v>
      </c>
      <c r="AI29" s="30" t="n">
        <v>114.8</v>
      </c>
      <c r="AJ29" s="30" t="n">
        <v>119.5</v>
      </c>
      <c r="AK29" s="31">
        <f>SUM(AG29:AJ29)</f>
        <v/>
      </c>
      <c r="AL29" s="32">
        <f>IF(N29&gt;0, AK29/N29, 0)</f>
        <v/>
      </c>
      <c r="AM29" s="28" t="n">
        <v>29</v>
      </c>
    </row>
    <row r="30" ht="20" customHeight="1">
      <c r="A30" s="19" t="n">
        <v>27</v>
      </c>
      <c r="B30" s="19" t="inlineStr">
        <is>
          <t>KV 3</t>
        </is>
      </c>
      <c r="C30" s="20" t="inlineStr">
        <is>
          <t>Cụm Mặc Định</t>
        </is>
      </c>
      <c r="D30" s="19" t="inlineStr">
        <is>
          <t>303</t>
        </is>
      </c>
      <c r="E30" s="20" t="inlineStr">
        <is>
          <t>Cái Tắc</t>
        </is>
      </c>
      <c r="F30" s="21" t="n">
        <v>810</v>
      </c>
      <c r="G30" s="21" t="n">
        <v>2187</v>
      </c>
      <c r="H30" s="22">
        <f>IF(G30&gt;0, (N30*1000)/G30, 0)</f>
        <v/>
      </c>
      <c r="I30" s="23" t="n">
        <v>1227.5</v>
      </c>
      <c r="J30" s="23" t="n">
        <v>270.1</v>
      </c>
      <c r="K30" s="23" t="n">
        <v>319.2</v>
      </c>
      <c r="L30" s="23" t="n">
        <v>294.6</v>
      </c>
      <c r="M30" s="23" t="n">
        <v>306.9</v>
      </c>
      <c r="N30" s="24">
        <f>SUM(J30:M30)</f>
        <v/>
      </c>
      <c r="O30" s="25">
        <f>IF(I30&gt;0, N30/I30, 0)</f>
        <v/>
      </c>
      <c r="P30" s="23" t="n">
        <v>515.5</v>
      </c>
      <c r="Q30" s="23" t="n">
        <v>113.4</v>
      </c>
      <c r="R30" s="23" t="n">
        <v>134.1</v>
      </c>
      <c r="S30" s="23" t="n">
        <v>123.7</v>
      </c>
      <c r="T30" s="23" t="n">
        <v>128.9</v>
      </c>
      <c r="U30" s="24">
        <f>SUM(Q30:T30)</f>
        <v/>
      </c>
      <c r="V30" s="23" t="n">
        <v>70.2</v>
      </c>
      <c r="W30" s="23" t="n">
        <v>83</v>
      </c>
      <c r="X30" s="23" t="n">
        <v>76.59999999999999</v>
      </c>
      <c r="Y30" s="23" t="n">
        <v>79.8</v>
      </c>
      <c r="Z30" s="24">
        <f>SUM(V30:Y30)</f>
        <v/>
      </c>
      <c r="AA30" s="23" t="n">
        <v>56.7</v>
      </c>
      <c r="AB30" s="23" t="n">
        <v>67</v>
      </c>
      <c r="AC30" s="23" t="n">
        <v>61.9</v>
      </c>
      <c r="AD30" s="23" t="n">
        <v>64.40000000000001</v>
      </c>
      <c r="AE30" s="24">
        <f>SUM(AA30:AD30)</f>
        <v/>
      </c>
      <c r="AF30" s="23" t="n">
        <v>527.8</v>
      </c>
      <c r="AG30" s="23" t="n">
        <v>116.1</v>
      </c>
      <c r="AH30" s="23" t="n">
        <v>137.3</v>
      </c>
      <c r="AI30" s="23" t="n">
        <v>126.7</v>
      </c>
      <c r="AJ30" s="23" t="n">
        <v>132</v>
      </c>
      <c r="AK30" s="24">
        <f>SUM(AG30:AJ30)</f>
        <v/>
      </c>
      <c r="AL30" s="25">
        <f>IF(N30&gt;0, AK30/N30, 0)</f>
        <v/>
      </c>
      <c r="AM30" s="21" t="n">
        <v>30</v>
      </c>
    </row>
    <row r="31" ht="20" customHeight="1">
      <c r="A31" s="26" t="n">
        <v>28</v>
      </c>
      <c r="B31" s="26" t="inlineStr">
        <is>
          <t>KV 3</t>
        </is>
      </c>
      <c r="C31" s="27" t="inlineStr">
        <is>
          <t>Cụm Mặc Định</t>
        </is>
      </c>
      <c r="D31" s="26" t="inlineStr">
        <is>
          <t>304</t>
        </is>
      </c>
      <c r="E31" s="27" t="inlineStr">
        <is>
          <t>Mái Dầm</t>
        </is>
      </c>
      <c r="F31" s="28" t="n">
        <v>450</v>
      </c>
      <c r="G31" s="28" t="n">
        <v>1215</v>
      </c>
      <c r="H31" s="29">
        <f>IF(G31&gt;0, (N31*1000)/G31, 0)</f>
        <v/>
      </c>
      <c r="I31" s="30" t="n">
        <v>1343</v>
      </c>
      <c r="J31" s="30" t="n">
        <v>295.5</v>
      </c>
      <c r="K31" s="30" t="n">
        <v>349.2</v>
      </c>
      <c r="L31" s="30" t="n">
        <v>322.3</v>
      </c>
      <c r="M31" s="30" t="n">
        <v>335.8</v>
      </c>
      <c r="N31" s="31">
        <f>SUM(J31:M31)</f>
        <v/>
      </c>
      <c r="O31" s="32">
        <f>IF(I31&gt;0, N31/I31, 0)</f>
        <v/>
      </c>
      <c r="P31" s="30" t="n">
        <v>564.1</v>
      </c>
      <c r="Q31" s="30" t="n">
        <v>124.1</v>
      </c>
      <c r="R31" s="30" t="n">
        <v>146.7</v>
      </c>
      <c r="S31" s="30" t="n">
        <v>135.4</v>
      </c>
      <c r="T31" s="30" t="n">
        <v>141</v>
      </c>
      <c r="U31" s="31">
        <f>SUM(Q31:T31)</f>
        <v/>
      </c>
      <c r="V31" s="30" t="n">
        <v>76.8</v>
      </c>
      <c r="W31" s="30" t="n">
        <v>90.8</v>
      </c>
      <c r="X31" s="30" t="n">
        <v>83.8</v>
      </c>
      <c r="Y31" s="30" t="n">
        <v>87.3</v>
      </c>
      <c r="Z31" s="31">
        <f>SUM(V31:Y31)</f>
        <v/>
      </c>
      <c r="AA31" s="30" t="n">
        <v>62.1</v>
      </c>
      <c r="AB31" s="30" t="n">
        <v>73.3</v>
      </c>
      <c r="AC31" s="30" t="n">
        <v>67.7</v>
      </c>
      <c r="AD31" s="30" t="n">
        <v>70.5</v>
      </c>
      <c r="AE31" s="31">
        <f>SUM(AA31:AD31)</f>
        <v/>
      </c>
      <c r="AF31" s="30" t="n">
        <v>577.5</v>
      </c>
      <c r="AG31" s="30" t="n">
        <v>127.1</v>
      </c>
      <c r="AH31" s="30" t="n">
        <v>150.2</v>
      </c>
      <c r="AI31" s="30" t="n">
        <v>138.6</v>
      </c>
      <c r="AJ31" s="30" t="n">
        <v>144.4</v>
      </c>
      <c r="AK31" s="31">
        <f>SUM(AG31:AJ31)</f>
        <v/>
      </c>
      <c r="AL31" s="32">
        <f>IF(N31&gt;0, AK31/N31, 0)</f>
        <v/>
      </c>
      <c r="AM31" s="28" t="n">
        <v>31</v>
      </c>
    </row>
    <row r="32" ht="20" customHeight="1">
      <c r="A32" s="19" t="n">
        <v>29</v>
      </c>
      <c r="B32" s="19" t="inlineStr">
        <is>
          <t>KV 3</t>
        </is>
      </c>
      <c r="C32" s="20" t="inlineStr">
        <is>
          <t>Cụm Mặc Định</t>
        </is>
      </c>
      <c r="D32" s="19" t="inlineStr">
        <is>
          <t>305</t>
        </is>
      </c>
      <c r="E32" s="20" t="inlineStr">
        <is>
          <t>Hoà An</t>
        </is>
      </c>
      <c r="F32" s="21" t="n">
        <v>495</v>
      </c>
      <c r="G32" s="21" t="n">
        <v>1336</v>
      </c>
      <c r="H32" s="22">
        <f>IF(G32&gt;0, (N32*1000)/G32, 0)</f>
        <v/>
      </c>
      <c r="I32" s="23" t="n">
        <v>650</v>
      </c>
      <c r="J32" s="23" t="n">
        <v>143</v>
      </c>
      <c r="K32" s="23" t="n">
        <v>169</v>
      </c>
      <c r="L32" s="23" t="n">
        <v>156</v>
      </c>
      <c r="M32" s="23" t="n">
        <v>162.5</v>
      </c>
      <c r="N32" s="24">
        <f>SUM(J32:M32)</f>
        <v/>
      </c>
      <c r="O32" s="25">
        <f>IF(I32&gt;0, N32/I32, 0)</f>
        <v/>
      </c>
      <c r="P32" s="23" t="n">
        <v>273</v>
      </c>
      <c r="Q32" s="23" t="n">
        <v>60.1</v>
      </c>
      <c r="R32" s="23" t="n">
        <v>71</v>
      </c>
      <c r="S32" s="23" t="n">
        <v>65.5</v>
      </c>
      <c r="T32" s="23" t="n">
        <v>68.2</v>
      </c>
      <c r="U32" s="24">
        <f>SUM(Q32:T32)</f>
        <v/>
      </c>
      <c r="V32" s="23" t="n">
        <v>37.2</v>
      </c>
      <c r="W32" s="23" t="n">
        <v>43.9</v>
      </c>
      <c r="X32" s="23" t="n">
        <v>40.6</v>
      </c>
      <c r="Y32" s="23" t="n">
        <v>42.2</v>
      </c>
      <c r="Z32" s="24">
        <f>SUM(V32:Y32)</f>
        <v/>
      </c>
      <c r="AA32" s="23" t="n">
        <v>30</v>
      </c>
      <c r="AB32" s="23" t="n">
        <v>35.5</v>
      </c>
      <c r="AC32" s="23" t="n">
        <v>32.8</v>
      </c>
      <c r="AD32" s="23" t="n">
        <v>34.1</v>
      </c>
      <c r="AE32" s="24">
        <f>SUM(AA32:AD32)</f>
        <v/>
      </c>
      <c r="AF32" s="23" t="n">
        <v>279.5</v>
      </c>
      <c r="AG32" s="23" t="n">
        <v>61.5</v>
      </c>
      <c r="AH32" s="23" t="n">
        <v>72.7</v>
      </c>
      <c r="AI32" s="23" t="n">
        <v>67.09999999999999</v>
      </c>
      <c r="AJ32" s="23" t="n">
        <v>69.90000000000001</v>
      </c>
      <c r="AK32" s="24">
        <f>SUM(AG32:AJ32)</f>
        <v/>
      </c>
      <c r="AL32" s="25">
        <f>IF(N32&gt;0, AK32/N32, 0)</f>
        <v/>
      </c>
      <c r="AM32" s="21" t="n">
        <v>32</v>
      </c>
    </row>
    <row r="33" ht="20" customHeight="1">
      <c r="A33" s="26" t="n">
        <v>30</v>
      </c>
      <c r="B33" s="26" t="inlineStr">
        <is>
          <t>KV 3</t>
        </is>
      </c>
      <c r="C33" s="27" t="inlineStr">
        <is>
          <t>Cụm Mặc Định</t>
        </is>
      </c>
      <c r="D33" s="26" t="inlineStr">
        <is>
          <t>306</t>
        </is>
      </c>
      <c r="E33" s="27" t="inlineStr">
        <is>
          <t>Vĩnh Xuân</t>
        </is>
      </c>
      <c r="F33" s="28" t="n">
        <v>540</v>
      </c>
      <c r="G33" s="28" t="n">
        <v>1458</v>
      </c>
      <c r="H33" s="29">
        <f>IF(G33&gt;0, (N33*1000)/G33, 0)</f>
        <v/>
      </c>
      <c r="I33" s="30" t="n">
        <v>765.5</v>
      </c>
      <c r="J33" s="30" t="n">
        <v>168.4</v>
      </c>
      <c r="K33" s="30" t="n">
        <v>199</v>
      </c>
      <c r="L33" s="30" t="n">
        <v>183.7</v>
      </c>
      <c r="M33" s="30" t="n">
        <v>191.4</v>
      </c>
      <c r="N33" s="31">
        <f>SUM(J33:M33)</f>
        <v/>
      </c>
      <c r="O33" s="32">
        <f>IF(I33&gt;0, N33/I33, 0)</f>
        <v/>
      </c>
      <c r="P33" s="30" t="n">
        <v>321.5</v>
      </c>
      <c r="Q33" s="30" t="n">
        <v>70.7</v>
      </c>
      <c r="R33" s="30" t="n">
        <v>83.59999999999999</v>
      </c>
      <c r="S33" s="30" t="n">
        <v>77.2</v>
      </c>
      <c r="T33" s="30" t="n">
        <v>80.40000000000001</v>
      </c>
      <c r="U33" s="31">
        <f>SUM(Q33:T33)</f>
        <v/>
      </c>
      <c r="V33" s="30" t="n">
        <v>43.8</v>
      </c>
      <c r="W33" s="30" t="n">
        <v>51.7</v>
      </c>
      <c r="X33" s="30" t="n">
        <v>47.8</v>
      </c>
      <c r="Y33" s="30" t="n">
        <v>49.8</v>
      </c>
      <c r="Z33" s="31">
        <f>SUM(V33:Y33)</f>
        <v/>
      </c>
      <c r="AA33" s="30" t="n">
        <v>35.4</v>
      </c>
      <c r="AB33" s="30" t="n">
        <v>41.8</v>
      </c>
      <c r="AC33" s="30" t="n">
        <v>38.6</v>
      </c>
      <c r="AD33" s="30" t="n">
        <v>40.2</v>
      </c>
      <c r="AE33" s="31">
        <f>SUM(AA33:AD33)</f>
        <v/>
      </c>
      <c r="AF33" s="30" t="n">
        <v>329.2</v>
      </c>
      <c r="AG33" s="30" t="n">
        <v>72.40000000000001</v>
      </c>
      <c r="AH33" s="30" t="n">
        <v>85.59999999999999</v>
      </c>
      <c r="AI33" s="30" t="n">
        <v>79</v>
      </c>
      <c r="AJ33" s="30" t="n">
        <v>82.3</v>
      </c>
      <c r="AK33" s="31">
        <f>SUM(AG33:AJ33)</f>
        <v/>
      </c>
      <c r="AL33" s="32">
        <f>IF(N33&gt;0, AK33/N33, 0)</f>
        <v/>
      </c>
      <c r="AM33" s="28" t="n">
        <v>33</v>
      </c>
    </row>
    <row r="34" ht="20" customHeight="1">
      <c r="A34" s="19" t="n">
        <v>31</v>
      </c>
      <c r="B34" s="19" t="inlineStr">
        <is>
          <t>KV 3</t>
        </is>
      </c>
      <c r="C34" s="20" t="inlineStr">
        <is>
          <t>Cụm Mặc Định</t>
        </is>
      </c>
      <c r="D34" s="19" t="inlineStr">
        <is>
          <t>307</t>
        </is>
      </c>
      <c r="E34" s="20" t="inlineStr">
        <is>
          <t>Mang Thít</t>
        </is>
      </c>
      <c r="F34" s="21" t="n">
        <v>585</v>
      </c>
      <c r="G34" s="21" t="n">
        <v>1579</v>
      </c>
      <c r="H34" s="22">
        <f>IF(G34&gt;0, (N34*1000)/G34, 0)</f>
        <v/>
      </c>
      <c r="I34" s="23" t="n">
        <v>881</v>
      </c>
      <c r="J34" s="23" t="n">
        <v>193.8</v>
      </c>
      <c r="K34" s="23" t="n">
        <v>229.1</v>
      </c>
      <c r="L34" s="23" t="n">
        <v>211.4</v>
      </c>
      <c r="M34" s="23" t="n">
        <v>220.2</v>
      </c>
      <c r="N34" s="24">
        <f>SUM(J34:M34)</f>
        <v/>
      </c>
      <c r="O34" s="25">
        <f>IF(I34&gt;0, N34/I34, 0)</f>
        <v/>
      </c>
      <c r="P34" s="23" t="n">
        <v>370</v>
      </c>
      <c r="Q34" s="23" t="n">
        <v>81.40000000000001</v>
      </c>
      <c r="R34" s="23" t="n">
        <v>96.2</v>
      </c>
      <c r="S34" s="23" t="n">
        <v>88.8</v>
      </c>
      <c r="T34" s="23" t="n">
        <v>92.5</v>
      </c>
      <c r="U34" s="24">
        <f>SUM(Q34:T34)</f>
        <v/>
      </c>
      <c r="V34" s="23" t="n">
        <v>50.4</v>
      </c>
      <c r="W34" s="23" t="n">
        <v>59.6</v>
      </c>
      <c r="X34" s="23" t="n">
        <v>55</v>
      </c>
      <c r="Y34" s="23" t="n">
        <v>57.3</v>
      </c>
      <c r="Z34" s="24">
        <f>SUM(V34:Y34)</f>
        <v/>
      </c>
      <c r="AA34" s="23" t="n">
        <v>40.7</v>
      </c>
      <c r="AB34" s="23" t="n">
        <v>48.1</v>
      </c>
      <c r="AC34" s="23" t="n">
        <v>44.4</v>
      </c>
      <c r="AD34" s="23" t="n">
        <v>46.2</v>
      </c>
      <c r="AE34" s="24">
        <f>SUM(AA34:AD34)</f>
        <v/>
      </c>
      <c r="AF34" s="23" t="n">
        <v>378.8</v>
      </c>
      <c r="AG34" s="23" t="n">
        <v>83.3</v>
      </c>
      <c r="AH34" s="23" t="n">
        <v>98.5</v>
      </c>
      <c r="AI34" s="23" t="n">
        <v>90.90000000000001</v>
      </c>
      <c r="AJ34" s="23" t="n">
        <v>94.7</v>
      </c>
      <c r="AK34" s="24">
        <f>SUM(AG34:AJ34)</f>
        <v/>
      </c>
      <c r="AL34" s="25">
        <f>IF(N34&gt;0, AK34/N34, 0)</f>
        <v/>
      </c>
      <c r="AM34" s="21" t="n">
        <v>34</v>
      </c>
    </row>
    <row r="35" ht="20" customHeight="1">
      <c r="A35" s="26" t="n">
        <v>32</v>
      </c>
      <c r="B35" s="26" t="inlineStr">
        <is>
          <t>KV 3</t>
        </is>
      </c>
      <c r="C35" s="27" t="inlineStr">
        <is>
          <t>Cụm Mặc Định</t>
        </is>
      </c>
      <c r="D35" s="26" t="inlineStr">
        <is>
          <t>308</t>
        </is>
      </c>
      <c r="E35" s="27" t="inlineStr">
        <is>
          <t>Cái Răng</t>
        </is>
      </c>
      <c r="F35" s="28" t="n">
        <v>630</v>
      </c>
      <c r="G35" s="28" t="n">
        <v>1701</v>
      </c>
      <c r="H35" s="29">
        <f>IF(G35&gt;0, (N35*1000)/G35, 0)</f>
        <v/>
      </c>
      <c r="I35" s="30" t="n">
        <v>996.5</v>
      </c>
      <c r="J35" s="30" t="n">
        <v>219.2</v>
      </c>
      <c r="K35" s="30" t="n">
        <v>259.1</v>
      </c>
      <c r="L35" s="30" t="n">
        <v>239.2</v>
      </c>
      <c r="M35" s="30" t="n">
        <v>249.1</v>
      </c>
      <c r="N35" s="31">
        <f>SUM(J35:M35)</f>
        <v/>
      </c>
      <c r="O35" s="32">
        <f>IF(I35&gt;0, N35/I35, 0)</f>
        <v/>
      </c>
      <c r="P35" s="30" t="n">
        <v>418.5</v>
      </c>
      <c r="Q35" s="30" t="n">
        <v>92.09999999999999</v>
      </c>
      <c r="R35" s="30" t="n">
        <v>108.8</v>
      </c>
      <c r="S35" s="30" t="n">
        <v>100.5</v>
      </c>
      <c r="T35" s="30" t="n">
        <v>104.6</v>
      </c>
      <c r="U35" s="31">
        <f>SUM(Q35:T35)</f>
        <v/>
      </c>
      <c r="V35" s="30" t="n">
        <v>57</v>
      </c>
      <c r="W35" s="30" t="n">
        <v>67.40000000000001</v>
      </c>
      <c r="X35" s="30" t="n">
        <v>62.2</v>
      </c>
      <c r="Y35" s="30" t="n">
        <v>64.8</v>
      </c>
      <c r="Z35" s="31">
        <f>SUM(V35:Y35)</f>
        <v/>
      </c>
      <c r="AA35" s="30" t="n">
        <v>46</v>
      </c>
      <c r="AB35" s="30" t="n">
        <v>54.4</v>
      </c>
      <c r="AC35" s="30" t="n">
        <v>50.2</v>
      </c>
      <c r="AD35" s="30" t="n">
        <v>52.3</v>
      </c>
      <c r="AE35" s="31">
        <f>SUM(AA35:AD35)</f>
        <v/>
      </c>
      <c r="AF35" s="30" t="n">
        <v>428.5</v>
      </c>
      <c r="AG35" s="30" t="n">
        <v>94.3</v>
      </c>
      <c r="AH35" s="30" t="n">
        <v>111.4</v>
      </c>
      <c r="AI35" s="30" t="n">
        <v>102.9</v>
      </c>
      <c r="AJ35" s="30" t="n">
        <v>107.1</v>
      </c>
      <c r="AK35" s="31">
        <f>SUM(AG35:AJ35)</f>
        <v/>
      </c>
      <c r="AL35" s="32">
        <f>IF(N35&gt;0, AK35/N35, 0)</f>
        <v/>
      </c>
      <c r="AM35" s="28" t="n">
        <v>35</v>
      </c>
    </row>
    <row r="36" ht="20" customHeight="1">
      <c r="A36" s="19" t="n">
        <v>33</v>
      </c>
      <c r="B36" s="19" t="inlineStr">
        <is>
          <t>KV 3</t>
        </is>
      </c>
      <c r="C36" s="20" t="inlineStr">
        <is>
          <t>Cụm Mặc Định</t>
        </is>
      </c>
      <c r="D36" s="19" t="inlineStr">
        <is>
          <t>309</t>
        </is>
      </c>
      <c r="E36" s="20" t="inlineStr">
        <is>
          <t>Nhơn Trạch</t>
        </is>
      </c>
      <c r="F36" s="21" t="n">
        <v>675</v>
      </c>
      <c r="G36" s="21" t="n">
        <v>1822</v>
      </c>
      <c r="H36" s="22">
        <f>IF(G36&gt;0, (N36*1000)/G36, 0)</f>
        <v/>
      </c>
      <c r="I36" s="23" t="n">
        <v>1112</v>
      </c>
      <c r="J36" s="23" t="n">
        <v>244.6</v>
      </c>
      <c r="K36" s="23" t="n">
        <v>289.1</v>
      </c>
      <c r="L36" s="23" t="n">
        <v>266.9</v>
      </c>
      <c r="M36" s="23" t="n">
        <v>278</v>
      </c>
      <c r="N36" s="24">
        <f>SUM(J36:M36)</f>
        <v/>
      </c>
      <c r="O36" s="25">
        <f>IF(I36&gt;0, N36/I36, 0)</f>
        <v/>
      </c>
      <c r="P36" s="23" t="n">
        <v>467</v>
      </c>
      <c r="Q36" s="23" t="n">
        <v>102.7</v>
      </c>
      <c r="R36" s="23" t="n">
        <v>121.4</v>
      </c>
      <c r="S36" s="23" t="n">
        <v>112.1</v>
      </c>
      <c r="T36" s="23" t="n">
        <v>116.8</v>
      </c>
      <c r="U36" s="24">
        <f>SUM(Q36:T36)</f>
        <v/>
      </c>
      <c r="V36" s="23" t="n">
        <v>63.6</v>
      </c>
      <c r="W36" s="23" t="n">
        <v>75.2</v>
      </c>
      <c r="X36" s="23" t="n">
        <v>69.40000000000001</v>
      </c>
      <c r="Y36" s="23" t="n">
        <v>72.3</v>
      </c>
      <c r="Z36" s="24">
        <f>SUM(V36:Y36)</f>
        <v/>
      </c>
      <c r="AA36" s="23" t="n">
        <v>51.4</v>
      </c>
      <c r="AB36" s="23" t="n">
        <v>60.7</v>
      </c>
      <c r="AC36" s="23" t="n">
        <v>56</v>
      </c>
      <c r="AD36" s="23" t="n">
        <v>58.4</v>
      </c>
      <c r="AE36" s="24">
        <f>SUM(AA36:AD36)</f>
        <v/>
      </c>
      <c r="AF36" s="23" t="n">
        <v>478.2</v>
      </c>
      <c r="AG36" s="23" t="n">
        <v>105.2</v>
      </c>
      <c r="AH36" s="23" t="n">
        <v>124.3</v>
      </c>
      <c r="AI36" s="23" t="n">
        <v>114.8</v>
      </c>
      <c r="AJ36" s="23" t="n">
        <v>119.5</v>
      </c>
      <c r="AK36" s="24">
        <f>SUM(AG36:AJ36)</f>
        <v/>
      </c>
      <c r="AL36" s="25">
        <f>IF(N36&gt;0, AK36/N36, 0)</f>
        <v/>
      </c>
      <c r="AM36" s="21" t="n">
        <v>20</v>
      </c>
    </row>
    <row r="37" ht="20" customHeight="1">
      <c r="A37" s="26" t="n">
        <v>34</v>
      </c>
      <c r="B37" s="26" t="inlineStr">
        <is>
          <t>KV 3</t>
        </is>
      </c>
      <c r="C37" s="27" t="inlineStr">
        <is>
          <t>Cụm Mặc Định</t>
        </is>
      </c>
      <c r="D37" s="26" t="inlineStr">
        <is>
          <t>310</t>
        </is>
      </c>
      <c r="E37" s="27" t="inlineStr">
        <is>
          <t>Vị Thanh</t>
        </is>
      </c>
      <c r="F37" s="28" t="n">
        <v>720</v>
      </c>
      <c r="G37" s="28" t="n">
        <v>1944</v>
      </c>
      <c r="H37" s="29">
        <f>IF(G37&gt;0, (N37*1000)/G37, 0)</f>
        <v/>
      </c>
      <c r="I37" s="30" t="n">
        <v>1227.5</v>
      </c>
      <c r="J37" s="30" t="n">
        <v>270.1</v>
      </c>
      <c r="K37" s="30" t="n">
        <v>319.2</v>
      </c>
      <c r="L37" s="30" t="n">
        <v>294.6</v>
      </c>
      <c r="M37" s="30" t="n">
        <v>306.9</v>
      </c>
      <c r="N37" s="31">
        <f>SUM(J37:M37)</f>
        <v/>
      </c>
      <c r="O37" s="32">
        <f>IF(I37&gt;0, N37/I37, 0)</f>
        <v/>
      </c>
      <c r="P37" s="30" t="n">
        <v>515.5</v>
      </c>
      <c r="Q37" s="30" t="n">
        <v>113.4</v>
      </c>
      <c r="R37" s="30" t="n">
        <v>134.1</v>
      </c>
      <c r="S37" s="30" t="n">
        <v>123.7</v>
      </c>
      <c r="T37" s="30" t="n">
        <v>128.9</v>
      </c>
      <c r="U37" s="31">
        <f>SUM(Q37:T37)</f>
        <v/>
      </c>
      <c r="V37" s="30" t="n">
        <v>70.2</v>
      </c>
      <c r="W37" s="30" t="n">
        <v>83</v>
      </c>
      <c r="X37" s="30" t="n">
        <v>76.59999999999999</v>
      </c>
      <c r="Y37" s="30" t="n">
        <v>79.8</v>
      </c>
      <c r="Z37" s="31">
        <f>SUM(V37:Y37)</f>
        <v/>
      </c>
      <c r="AA37" s="30" t="n">
        <v>56.7</v>
      </c>
      <c r="AB37" s="30" t="n">
        <v>67</v>
      </c>
      <c r="AC37" s="30" t="n">
        <v>61.9</v>
      </c>
      <c r="AD37" s="30" t="n">
        <v>64.40000000000001</v>
      </c>
      <c r="AE37" s="31">
        <f>SUM(AA37:AD37)</f>
        <v/>
      </c>
      <c r="AF37" s="30" t="n">
        <v>527.8</v>
      </c>
      <c r="AG37" s="30" t="n">
        <v>116.1</v>
      </c>
      <c r="AH37" s="30" t="n">
        <v>137.3</v>
      </c>
      <c r="AI37" s="30" t="n">
        <v>126.7</v>
      </c>
      <c r="AJ37" s="30" t="n">
        <v>132</v>
      </c>
      <c r="AK37" s="31">
        <f>SUM(AG37:AJ37)</f>
        <v/>
      </c>
      <c r="AL37" s="32">
        <f>IF(N37&gt;0, AK37/N37, 0)</f>
        <v/>
      </c>
      <c r="AM37" s="28" t="n">
        <v>21</v>
      </c>
    </row>
    <row r="38" ht="20" customHeight="1">
      <c r="A38" s="19" t="n">
        <v>35</v>
      </c>
      <c r="B38" s="19" t="inlineStr">
        <is>
          <t>KV 3</t>
        </is>
      </c>
      <c r="C38" s="20" t="inlineStr">
        <is>
          <t>Cụm Mặc Định</t>
        </is>
      </c>
      <c r="D38" s="19" t="inlineStr">
        <is>
          <t>311</t>
        </is>
      </c>
      <c r="E38" s="20" t="inlineStr">
        <is>
          <t>Bình Minh</t>
        </is>
      </c>
      <c r="F38" s="21" t="n">
        <v>765</v>
      </c>
      <c r="G38" s="21" t="n">
        <v>2065</v>
      </c>
      <c r="H38" s="22">
        <f>IF(G38&gt;0, (N38*1000)/G38, 0)</f>
        <v/>
      </c>
      <c r="I38" s="23" t="n">
        <v>1343</v>
      </c>
      <c r="J38" s="23" t="n">
        <v>295.5</v>
      </c>
      <c r="K38" s="23" t="n">
        <v>349.2</v>
      </c>
      <c r="L38" s="23" t="n">
        <v>322.3</v>
      </c>
      <c r="M38" s="23" t="n">
        <v>335.8</v>
      </c>
      <c r="N38" s="24">
        <f>SUM(J38:M38)</f>
        <v/>
      </c>
      <c r="O38" s="25">
        <f>IF(I38&gt;0, N38/I38, 0)</f>
        <v/>
      </c>
      <c r="P38" s="23" t="n">
        <v>564.1</v>
      </c>
      <c r="Q38" s="23" t="n">
        <v>124.1</v>
      </c>
      <c r="R38" s="23" t="n">
        <v>146.7</v>
      </c>
      <c r="S38" s="23" t="n">
        <v>135.4</v>
      </c>
      <c r="T38" s="23" t="n">
        <v>141</v>
      </c>
      <c r="U38" s="24">
        <f>SUM(Q38:T38)</f>
        <v/>
      </c>
      <c r="V38" s="23" t="n">
        <v>76.8</v>
      </c>
      <c r="W38" s="23" t="n">
        <v>90.8</v>
      </c>
      <c r="X38" s="23" t="n">
        <v>83.8</v>
      </c>
      <c r="Y38" s="23" t="n">
        <v>87.3</v>
      </c>
      <c r="Z38" s="24">
        <f>SUM(V38:Y38)</f>
        <v/>
      </c>
      <c r="AA38" s="23" t="n">
        <v>62.1</v>
      </c>
      <c r="AB38" s="23" t="n">
        <v>73.3</v>
      </c>
      <c r="AC38" s="23" t="n">
        <v>67.7</v>
      </c>
      <c r="AD38" s="23" t="n">
        <v>70.5</v>
      </c>
      <c r="AE38" s="24">
        <f>SUM(AA38:AD38)</f>
        <v/>
      </c>
      <c r="AF38" s="23" t="n">
        <v>577.5</v>
      </c>
      <c r="AG38" s="23" t="n">
        <v>127.1</v>
      </c>
      <c r="AH38" s="23" t="n">
        <v>150.2</v>
      </c>
      <c r="AI38" s="23" t="n">
        <v>138.6</v>
      </c>
      <c r="AJ38" s="23" t="n">
        <v>144.4</v>
      </c>
      <c r="AK38" s="24">
        <f>SUM(AG38:AJ38)</f>
        <v/>
      </c>
      <c r="AL38" s="25">
        <f>IF(N38&gt;0, AK38/N38, 0)</f>
        <v/>
      </c>
      <c r="AM38" s="21" t="n">
        <v>22</v>
      </c>
    </row>
    <row r="39" ht="20" customHeight="1">
      <c r="A39" s="26" t="n">
        <v>36</v>
      </c>
      <c r="B39" s="26" t="inlineStr">
        <is>
          <t>KV 3</t>
        </is>
      </c>
      <c r="C39" s="27" t="inlineStr">
        <is>
          <t>Cụm Mặc Định</t>
        </is>
      </c>
      <c r="D39" s="26" t="inlineStr">
        <is>
          <t>312</t>
        </is>
      </c>
      <c r="E39" s="27" t="inlineStr">
        <is>
          <t>Phước Thiền</t>
        </is>
      </c>
      <c r="F39" s="28" t="n">
        <v>810</v>
      </c>
      <c r="G39" s="28" t="n">
        <v>2187</v>
      </c>
      <c r="H39" s="29">
        <f>IF(G39&gt;0, (N39*1000)/G39, 0)</f>
        <v/>
      </c>
      <c r="I39" s="30" t="n">
        <v>650</v>
      </c>
      <c r="J39" s="30" t="n">
        <v>143</v>
      </c>
      <c r="K39" s="30" t="n">
        <v>169</v>
      </c>
      <c r="L39" s="30" t="n">
        <v>156</v>
      </c>
      <c r="M39" s="30" t="n">
        <v>162.5</v>
      </c>
      <c r="N39" s="31">
        <f>SUM(J39:M39)</f>
        <v/>
      </c>
      <c r="O39" s="32">
        <f>IF(I39&gt;0, N39/I39, 0)</f>
        <v/>
      </c>
      <c r="P39" s="30" t="n">
        <v>273</v>
      </c>
      <c r="Q39" s="30" t="n">
        <v>60.1</v>
      </c>
      <c r="R39" s="30" t="n">
        <v>71</v>
      </c>
      <c r="S39" s="30" t="n">
        <v>65.5</v>
      </c>
      <c r="T39" s="30" t="n">
        <v>68.2</v>
      </c>
      <c r="U39" s="31">
        <f>SUM(Q39:T39)</f>
        <v/>
      </c>
      <c r="V39" s="30" t="n">
        <v>37.2</v>
      </c>
      <c r="W39" s="30" t="n">
        <v>43.9</v>
      </c>
      <c r="X39" s="30" t="n">
        <v>40.6</v>
      </c>
      <c r="Y39" s="30" t="n">
        <v>42.2</v>
      </c>
      <c r="Z39" s="31">
        <f>SUM(V39:Y39)</f>
        <v/>
      </c>
      <c r="AA39" s="30" t="n">
        <v>30</v>
      </c>
      <c r="AB39" s="30" t="n">
        <v>35.5</v>
      </c>
      <c r="AC39" s="30" t="n">
        <v>32.8</v>
      </c>
      <c r="AD39" s="30" t="n">
        <v>34.1</v>
      </c>
      <c r="AE39" s="31">
        <f>SUM(AA39:AD39)</f>
        <v/>
      </c>
      <c r="AF39" s="30" t="n">
        <v>279.5</v>
      </c>
      <c r="AG39" s="30" t="n">
        <v>61.5</v>
      </c>
      <c r="AH39" s="30" t="n">
        <v>72.7</v>
      </c>
      <c r="AI39" s="30" t="n">
        <v>67.09999999999999</v>
      </c>
      <c r="AJ39" s="30" t="n">
        <v>69.90000000000001</v>
      </c>
      <c r="AK39" s="31">
        <f>SUM(AG39:AJ39)</f>
        <v/>
      </c>
      <c r="AL39" s="32">
        <f>IF(N39&gt;0, AK39/N39, 0)</f>
        <v/>
      </c>
      <c r="AM39" s="28" t="n">
        <v>23</v>
      </c>
    </row>
    <row r="40" ht="20" customHeight="1">
      <c r="A40" s="19" t="n">
        <v>37</v>
      </c>
      <c r="B40" s="19" t="inlineStr">
        <is>
          <t>KV 4</t>
        </is>
      </c>
      <c r="C40" s="20" t="inlineStr">
        <is>
          <t>Cụm Mặc Định</t>
        </is>
      </c>
      <c r="D40" s="19" t="inlineStr">
        <is>
          <t>401</t>
        </is>
      </c>
      <c r="E40" s="20" t="inlineStr">
        <is>
          <t>Ba Trinh</t>
        </is>
      </c>
      <c r="F40" s="21" t="n">
        <v>450</v>
      </c>
      <c r="G40" s="21" t="n">
        <v>1215</v>
      </c>
      <c r="H40" s="22">
        <f>IF(G40&gt;0, (N40*1000)/G40, 0)</f>
        <v/>
      </c>
      <c r="I40" s="23" t="n">
        <v>765.5</v>
      </c>
      <c r="J40" s="23" t="n">
        <v>168.4</v>
      </c>
      <c r="K40" s="23" t="n">
        <v>199</v>
      </c>
      <c r="L40" s="23" t="n">
        <v>183.7</v>
      </c>
      <c r="M40" s="23" t="n">
        <v>191.4</v>
      </c>
      <c r="N40" s="24">
        <f>SUM(J40:M40)</f>
        <v/>
      </c>
      <c r="O40" s="25">
        <f>IF(I40&gt;0, N40/I40, 0)</f>
        <v/>
      </c>
      <c r="P40" s="23" t="n">
        <v>321.5</v>
      </c>
      <c r="Q40" s="23" t="n">
        <v>70.7</v>
      </c>
      <c r="R40" s="23" t="n">
        <v>83.59999999999999</v>
      </c>
      <c r="S40" s="23" t="n">
        <v>77.2</v>
      </c>
      <c r="T40" s="23" t="n">
        <v>80.40000000000001</v>
      </c>
      <c r="U40" s="24">
        <f>SUM(Q40:T40)</f>
        <v/>
      </c>
      <c r="V40" s="23" t="n">
        <v>43.8</v>
      </c>
      <c r="W40" s="23" t="n">
        <v>51.7</v>
      </c>
      <c r="X40" s="23" t="n">
        <v>47.8</v>
      </c>
      <c r="Y40" s="23" t="n">
        <v>49.8</v>
      </c>
      <c r="Z40" s="24">
        <f>SUM(V40:Y40)</f>
        <v/>
      </c>
      <c r="AA40" s="23" t="n">
        <v>35.4</v>
      </c>
      <c r="AB40" s="23" t="n">
        <v>41.8</v>
      </c>
      <c r="AC40" s="23" t="n">
        <v>38.6</v>
      </c>
      <c r="AD40" s="23" t="n">
        <v>40.2</v>
      </c>
      <c r="AE40" s="24">
        <f>SUM(AA40:AD40)</f>
        <v/>
      </c>
      <c r="AF40" s="23" t="n">
        <v>329.2</v>
      </c>
      <c r="AG40" s="23" t="n">
        <v>72.40000000000001</v>
      </c>
      <c r="AH40" s="23" t="n">
        <v>85.59999999999999</v>
      </c>
      <c r="AI40" s="23" t="n">
        <v>79</v>
      </c>
      <c r="AJ40" s="23" t="n">
        <v>82.3</v>
      </c>
      <c r="AK40" s="24">
        <f>SUM(AG40:AJ40)</f>
        <v/>
      </c>
      <c r="AL40" s="25">
        <f>IF(N40&gt;0, AK40/N40, 0)</f>
        <v/>
      </c>
      <c r="AM40" s="21" t="n">
        <v>24</v>
      </c>
    </row>
    <row r="41" ht="20" customHeight="1">
      <c r="A41" s="26" t="n">
        <v>38</v>
      </c>
      <c r="B41" s="26" t="inlineStr">
        <is>
          <t>KV 4</t>
        </is>
      </c>
      <c r="C41" s="27" t="inlineStr">
        <is>
          <t>Cụm Mặc Định</t>
        </is>
      </c>
      <c r="D41" s="26" t="inlineStr">
        <is>
          <t>402</t>
        </is>
      </c>
      <c r="E41" s="27" t="inlineStr">
        <is>
          <t>Kế Sách</t>
        </is>
      </c>
      <c r="F41" s="28" t="n">
        <v>495</v>
      </c>
      <c r="G41" s="28" t="n">
        <v>1336</v>
      </c>
      <c r="H41" s="29">
        <f>IF(G41&gt;0, (N41*1000)/G41, 0)</f>
        <v/>
      </c>
      <c r="I41" s="30" t="n">
        <v>881</v>
      </c>
      <c r="J41" s="30" t="n">
        <v>193.8</v>
      </c>
      <c r="K41" s="30" t="n">
        <v>229.1</v>
      </c>
      <c r="L41" s="30" t="n">
        <v>211.4</v>
      </c>
      <c r="M41" s="30" t="n">
        <v>220.2</v>
      </c>
      <c r="N41" s="31">
        <f>SUM(J41:M41)</f>
        <v/>
      </c>
      <c r="O41" s="32">
        <f>IF(I41&gt;0, N41/I41, 0)</f>
        <v/>
      </c>
      <c r="P41" s="30" t="n">
        <v>370</v>
      </c>
      <c r="Q41" s="30" t="n">
        <v>81.40000000000001</v>
      </c>
      <c r="R41" s="30" t="n">
        <v>96.2</v>
      </c>
      <c r="S41" s="30" t="n">
        <v>88.8</v>
      </c>
      <c r="T41" s="30" t="n">
        <v>92.5</v>
      </c>
      <c r="U41" s="31">
        <f>SUM(Q41:T41)</f>
        <v/>
      </c>
      <c r="V41" s="30" t="n">
        <v>50.4</v>
      </c>
      <c r="W41" s="30" t="n">
        <v>59.6</v>
      </c>
      <c r="X41" s="30" t="n">
        <v>55</v>
      </c>
      <c r="Y41" s="30" t="n">
        <v>57.3</v>
      </c>
      <c r="Z41" s="31">
        <f>SUM(V41:Y41)</f>
        <v/>
      </c>
      <c r="AA41" s="30" t="n">
        <v>40.7</v>
      </c>
      <c r="AB41" s="30" t="n">
        <v>48.1</v>
      </c>
      <c r="AC41" s="30" t="n">
        <v>44.4</v>
      </c>
      <c r="AD41" s="30" t="n">
        <v>46.2</v>
      </c>
      <c r="AE41" s="31">
        <f>SUM(AA41:AD41)</f>
        <v/>
      </c>
      <c r="AF41" s="30" t="n">
        <v>378.8</v>
      </c>
      <c r="AG41" s="30" t="n">
        <v>83.3</v>
      </c>
      <c r="AH41" s="30" t="n">
        <v>98.5</v>
      </c>
      <c r="AI41" s="30" t="n">
        <v>90.90000000000001</v>
      </c>
      <c r="AJ41" s="30" t="n">
        <v>94.7</v>
      </c>
      <c r="AK41" s="31">
        <f>SUM(AG41:AJ41)</f>
        <v/>
      </c>
      <c r="AL41" s="32">
        <f>IF(N41&gt;0, AK41/N41, 0)</f>
        <v/>
      </c>
      <c r="AM41" s="28" t="n">
        <v>25</v>
      </c>
    </row>
    <row r="42" ht="20" customHeight="1">
      <c r="A42" s="19" t="n">
        <v>39</v>
      </c>
      <c r="B42" s="19" t="inlineStr">
        <is>
          <t>KV 4</t>
        </is>
      </c>
      <c r="C42" s="20" t="inlineStr">
        <is>
          <t>Cụm Mặc Định</t>
        </is>
      </c>
      <c r="D42" s="19" t="inlineStr">
        <is>
          <t>403</t>
        </is>
      </c>
      <c r="E42" s="20" t="inlineStr">
        <is>
          <t>An Nghiệp</t>
        </is>
      </c>
      <c r="F42" s="21" t="n">
        <v>540</v>
      </c>
      <c r="G42" s="21" t="n">
        <v>1458</v>
      </c>
      <c r="H42" s="22">
        <f>IF(G42&gt;0, (N42*1000)/G42, 0)</f>
        <v/>
      </c>
      <c r="I42" s="23" t="n">
        <v>996.5</v>
      </c>
      <c r="J42" s="23" t="n">
        <v>219.2</v>
      </c>
      <c r="K42" s="23" t="n">
        <v>259.1</v>
      </c>
      <c r="L42" s="23" t="n">
        <v>239.2</v>
      </c>
      <c r="M42" s="23" t="n">
        <v>249.1</v>
      </c>
      <c r="N42" s="24">
        <f>SUM(J42:M42)</f>
        <v/>
      </c>
      <c r="O42" s="25">
        <f>IF(I42&gt;0, N42/I42, 0)</f>
        <v/>
      </c>
      <c r="P42" s="23" t="n">
        <v>418.5</v>
      </c>
      <c r="Q42" s="23" t="n">
        <v>92.09999999999999</v>
      </c>
      <c r="R42" s="23" t="n">
        <v>108.8</v>
      </c>
      <c r="S42" s="23" t="n">
        <v>100.5</v>
      </c>
      <c r="T42" s="23" t="n">
        <v>104.6</v>
      </c>
      <c r="U42" s="24">
        <f>SUM(Q42:T42)</f>
        <v/>
      </c>
      <c r="V42" s="23" t="n">
        <v>57</v>
      </c>
      <c r="W42" s="23" t="n">
        <v>67.40000000000001</v>
      </c>
      <c r="X42" s="23" t="n">
        <v>62.2</v>
      </c>
      <c r="Y42" s="23" t="n">
        <v>64.8</v>
      </c>
      <c r="Z42" s="24">
        <f>SUM(V42:Y42)</f>
        <v/>
      </c>
      <c r="AA42" s="23" t="n">
        <v>46</v>
      </c>
      <c r="AB42" s="23" t="n">
        <v>54.4</v>
      </c>
      <c r="AC42" s="23" t="n">
        <v>50.2</v>
      </c>
      <c r="AD42" s="23" t="n">
        <v>52.3</v>
      </c>
      <c r="AE42" s="24">
        <f>SUM(AA42:AD42)</f>
        <v/>
      </c>
      <c r="AF42" s="23" t="n">
        <v>428.5</v>
      </c>
      <c r="AG42" s="23" t="n">
        <v>94.3</v>
      </c>
      <c r="AH42" s="23" t="n">
        <v>111.4</v>
      </c>
      <c r="AI42" s="23" t="n">
        <v>102.9</v>
      </c>
      <c r="AJ42" s="23" t="n">
        <v>107.1</v>
      </c>
      <c r="AK42" s="24">
        <f>SUM(AG42:AJ42)</f>
        <v/>
      </c>
      <c r="AL42" s="25">
        <f>IF(N42&gt;0, AK42/N42, 0)</f>
        <v/>
      </c>
      <c r="AM42" s="21" t="n">
        <v>26</v>
      </c>
    </row>
    <row r="43" ht="20" customHeight="1">
      <c r="A43" s="26" t="n">
        <v>40</v>
      </c>
      <c r="B43" s="26" t="inlineStr">
        <is>
          <t>KV 4</t>
        </is>
      </c>
      <c r="C43" s="27" t="inlineStr">
        <is>
          <t>Cụm Mặc Định</t>
        </is>
      </c>
      <c r="D43" s="26" t="inlineStr">
        <is>
          <t>404</t>
        </is>
      </c>
      <c r="E43" s="27" t="inlineStr">
        <is>
          <t>Đại Ngãi</t>
        </is>
      </c>
      <c r="F43" s="28" t="n">
        <v>585</v>
      </c>
      <c r="G43" s="28" t="n">
        <v>1579</v>
      </c>
      <c r="H43" s="29">
        <f>IF(G43&gt;0, (N43*1000)/G43, 0)</f>
        <v/>
      </c>
      <c r="I43" s="30" t="n">
        <v>1112</v>
      </c>
      <c r="J43" s="30" t="n">
        <v>244.6</v>
      </c>
      <c r="K43" s="30" t="n">
        <v>289.1</v>
      </c>
      <c r="L43" s="30" t="n">
        <v>266.9</v>
      </c>
      <c r="M43" s="30" t="n">
        <v>278</v>
      </c>
      <c r="N43" s="31">
        <f>SUM(J43:M43)</f>
        <v/>
      </c>
      <c r="O43" s="32">
        <f>IF(I43&gt;0, N43/I43, 0)</f>
        <v/>
      </c>
      <c r="P43" s="30" t="n">
        <v>467</v>
      </c>
      <c r="Q43" s="30" t="n">
        <v>102.7</v>
      </c>
      <c r="R43" s="30" t="n">
        <v>121.4</v>
      </c>
      <c r="S43" s="30" t="n">
        <v>112.1</v>
      </c>
      <c r="T43" s="30" t="n">
        <v>116.8</v>
      </c>
      <c r="U43" s="31">
        <f>SUM(Q43:T43)</f>
        <v/>
      </c>
      <c r="V43" s="30" t="n">
        <v>63.6</v>
      </c>
      <c r="W43" s="30" t="n">
        <v>75.2</v>
      </c>
      <c r="X43" s="30" t="n">
        <v>69.40000000000001</v>
      </c>
      <c r="Y43" s="30" t="n">
        <v>72.3</v>
      </c>
      <c r="Z43" s="31">
        <f>SUM(V43:Y43)</f>
        <v/>
      </c>
      <c r="AA43" s="30" t="n">
        <v>51.4</v>
      </c>
      <c r="AB43" s="30" t="n">
        <v>60.7</v>
      </c>
      <c r="AC43" s="30" t="n">
        <v>56</v>
      </c>
      <c r="AD43" s="30" t="n">
        <v>58.4</v>
      </c>
      <c r="AE43" s="31">
        <f>SUM(AA43:AD43)</f>
        <v/>
      </c>
      <c r="AF43" s="30" t="n">
        <v>478.2</v>
      </c>
      <c r="AG43" s="30" t="n">
        <v>105.2</v>
      </c>
      <c r="AH43" s="30" t="n">
        <v>124.3</v>
      </c>
      <c r="AI43" s="30" t="n">
        <v>114.8</v>
      </c>
      <c r="AJ43" s="30" t="n">
        <v>119.5</v>
      </c>
      <c r="AK43" s="31">
        <f>SUM(AG43:AJ43)</f>
        <v/>
      </c>
      <c r="AL43" s="32">
        <f>IF(N43&gt;0, AK43/N43, 0)</f>
        <v/>
      </c>
      <c r="AM43" s="28" t="n">
        <v>27</v>
      </c>
    </row>
    <row r="44" ht="20" customHeight="1">
      <c r="A44" s="19" t="n">
        <v>41</v>
      </c>
      <c r="B44" s="19" t="inlineStr">
        <is>
          <t>KV 4</t>
        </is>
      </c>
      <c r="C44" s="20" t="inlineStr">
        <is>
          <t>Cụm Mặc Định</t>
        </is>
      </c>
      <c r="D44" s="19" t="inlineStr">
        <is>
          <t>405</t>
        </is>
      </c>
      <c r="E44" s="20" t="inlineStr">
        <is>
          <t>Bông Sen</t>
        </is>
      </c>
      <c r="F44" s="21" t="n">
        <v>630</v>
      </c>
      <c r="G44" s="21" t="n">
        <v>1701</v>
      </c>
      <c r="H44" s="22">
        <f>IF(G44&gt;0, (N44*1000)/G44, 0)</f>
        <v/>
      </c>
      <c r="I44" s="23" t="n">
        <v>1227.5</v>
      </c>
      <c r="J44" s="23" t="n">
        <v>270.1</v>
      </c>
      <c r="K44" s="23" t="n">
        <v>319.2</v>
      </c>
      <c r="L44" s="23" t="n">
        <v>294.6</v>
      </c>
      <c r="M44" s="23" t="n">
        <v>306.9</v>
      </c>
      <c r="N44" s="24">
        <f>SUM(J44:M44)</f>
        <v/>
      </c>
      <c r="O44" s="25">
        <f>IF(I44&gt;0, N44/I44, 0)</f>
        <v/>
      </c>
      <c r="P44" s="23" t="n">
        <v>515.5</v>
      </c>
      <c r="Q44" s="23" t="n">
        <v>113.4</v>
      </c>
      <c r="R44" s="23" t="n">
        <v>134.1</v>
      </c>
      <c r="S44" s="23" t="n">
        <v>123.7</v>
      </c>
      <c r="T44" s="23" t="n">
        <v>128.9</v>
      </c>
      <c r="U44" s="24">
        <f>SUM(Q44:T44)</f>
        <v/>
      </c>
      <c r="V44" s="23" t="n">
        <v>70.2</v>
      </c>
      <c r="W44" s="23" t="n">
        <v>83</v>
      </c>
      <c r="X44" s="23" t="n">
        <v>76.59999999999999</v>
      </c>
      <c r="Y44" s="23" t="n">
        <v>79.8</v>
      </c>
      <c r="Z44" s="24">
        <f>SUM(V44:Y44)</f>
        <v/>
      </c>
      <c r="AA44" s="23" t="n">
        <v>56.7</v>
      </c>
      <c r="AB44" s="23" t="n">
        <v>67</v>
      </c>
      <c r="AC44" s="23" t="n">
        <v>61.9</v>
      </c>
      <c r="AD44" s="23" t="n">
        <v>64.40000000000001</v>
      </c>
      <c r="AE44" s="24">
        <f>SUM(AA44:AD44)</f>
        <v/>
      </c>
      <c r="AF44" s="23" t="n">
        <v>527.8</v>
      </c>
      <c r="AG44" s="23" t="n">
        <v>116.1</v>
      </c>
      <c r="AH44" s="23" t="n">
        <v>137.3</v>
      </c>
      <c r="AI44" s="23" t="n">
        <v>126.7</v>
      </c>
      <c r="AJ44" s="23" t="n">
        <v>132</v>
      </c>
      <c r="AK44" s="24">
        <f>SUM(AG44:AJ44)</f>
        <v/>
      </c>
      <c r="AL44" s="25">
        <f>IF(N44&gt;0, AK44/N44, 0)</f>
        <v/>
      </c>
      <c r="AM44" s="21" t="n">
        <v>28</v>
      </c>
    </row>
    <row r="45" ht="20" customHeight="1">
      <c r="A45" s="26" t="n">
        <v>42</v>
      </c>
      <c r="B45" s="26" t="inlineStr">
        <is>
          <t>KV 4</t>
        </is>
      </c>
      <c r="C45" s="27" t="inlineStr">
        <is>
          <t>Cụm Mặc Định</t>
        </is>
      </c>
      <c r="D45" s="26" t="inlineStr">
        <is>
          <t>406</t>
        </is>
      </c>
      <c r="E45" s="27" t="inlineStr">
        <is>
          <t>Mỹ Xuyên</t>
        </is>
      </c>
      <c r="F45" s="28" t="n">
        <v>675</v>
      </c>
      <c r="G45" s="28" t="n">
        <v>1822</v>
      </c>
      <c r="H45" s="29">
        <f>IF(G45&gt;0, (N45*1000)/G45, 0)</f>
        <v/>
      </c>
      <c r="I45" s="30" t="n">
        <v>1343</v>
      </c>
      <c r="J45" s="30" t="n">
        <v>295.5</v>
      </c>
      <c r="K45" s="30" t="n">
        <v>349.2</v>
      </c>
      <c r="L45" s="30" t="n">
        <v>322.3</v>
      </c>
      <c r="M45" s="30" t="n">
        <v>335.8</v>
      </c>
      <c r="N45" s="31">
        <f>SUM(J45:M45)</f>
        <v/>
      </c>
      <c r="O45" s="32">
        <f>IF(I45&gt;0, N45/I45, 0)</f>
        <v/>
      </c>
      <c r="P45" s="30" t="n">
        <v>564.1</v>
      </c>
      <c r="Q45" s="30" t="n">
        <v>124.1</v>
      </c>
      <c r="R45" s="30" t="n">
        <v>146.7</v>
      </c>
      <c r="S45" s="30" t="n">
        <v>135.4</v>
      </c>
      <c r="T45" s="30" t="n">
        <v>141</v>
      </c>
      <c r="U45" s="31">
        <f>SUM(Q45:T45)</f>
        <v/>
      </c>
      <c r="V45" s="30" t="n">
        <v>76.8</v>
      </c>
      <c r="W45" s="30" t="n">
        <v>90.8</v>
      </c>
      <c r="X45" s="30" t="n">
        <v>83.8</v>
      </c>
      <c r="Y45" s="30" t="n">
        <v>87.3</v>
      </c>
      <c r="Z45" s="31">
        <f>SUM(V45:Y45)</f>
        <v/>
      </c>
      <c r="AA45" s="30" t="n">
        <v>62.1</v>
      </c>
      <c r="AB45" s="30" t="n">
        <v>73.3</v>
      </c>
      <c r="AC45" s="30" t="n">
        <v>67.7</v>
      </c>
      <c r="AD45" s="30" t="n">
        <v>70.5</v>
      </c>
      <c r="AE45" s="31">
        <f>SUM(AA45:AD45)</f>
        <v/>
      </c>
      <c r="AF45" s="30" t="n">
        <v>577.5</v>
      </c>
      <c r="AG45" s="30" t="n">
        <v>127.1</v>
      </c>
      <c r="AH45" s="30" t="n">
        <v>150.2</v>
      </c>
      <c r="AI45" s="30" t="n">
        <v>138.6</v>
      </c>
      <c r="AJ45" s="30" t="n">
        <v>144.4</v>
      </c>
      <c r="AK45" s="31">
        <f>SUM(AG45:AJ45)</f>
        <v/>
      </c>
      <c r="AL45" s="32">
        <f>IF(N45&gt;0, AK45/N45, 0)</f>
        <v/>
      </c>
      <c r="AM45" s="28" t="n">
        <v>29</v>
      </c>
    </row>
    <row r="46" ht="20" customHeight="1">
      <c r="A46" s="19" t="n">
        <v>43</v>
      </c>
      <c r="B46" s="19" t="inlineStr">
        <is>
          <t>KV 4</t>
        </is>
      </c>
      <c r="C46" s="20" t="inlineStr">
        <is>
          <t>Cụm Mặc Định</t>
        </is>
      </c>
      <c r="D46" s="19" t="inlineStr">
        <is>
          <t>407</t>
        </is>
      </c>
      <c r="E46" s="20" t="inlineStr">
        <is>
          <t>Trà Quýt</t>
        </is>
      </c>
      <c r="F46" s="21" t="n">
        <v>720</v>
      </c>
      <c r="G46" s="21" t="n">
        <v>1944</v>
      </c>
      <c r="H46" s="22">
        <f>IF(G46&gt;0, (N46*1000)/G46, 0)</f>
        <v/>
      </c>
      <c r="I46" s="23" t="n">
        <v>650</v>
      </c>
      <c r="J46" s="23" t="n">
        <v>143</v>
      </c>
      <c r="K46" s="23" t="n">
        <v>169</v>
      </c>
      <c r="L46" s="23" t="n">
        <v>156</v>
      </c>
      <c r="M46" s="23" t="n">
        <v>162.5</v>
      </c>
      <c r="N46" s="24">
        <f>SUM(J46:M46)</f>
        <v/>
      </c>
      <c r="O46" s="25">
        <f>IF(I46&gt;0, N46/I46, 0)</f>
        <v/>
      </c>
      <c r="P46" s="23" t="n">
        <v>273</v>
      </c>
      <c r="Q46" s="23" t="n">
        <v>60.1</v>
      </c>
      <c r="R46" s="23" t="n">
        <v>71</v>
      </c>
      <c r="S46" s="23" t="n">
        <v>65.5</v>
      </c>
      <c r="T46" s="23" t="n">
        <v>68.2</v>
      </c>
      <c r="U46" s="24">
        <f>SUM(Q46:T46)</f>
        <v/>
      </c>
      <c r="V46" s="23" t="n">
        <v>37.2</v>
      </c>
      <c r="W46" s="23" t="n">
        <v>43.9</v>
      </c>
      <c r="X46" s="23" t="n">
        <v>40.6</v>
      </c>
      <c r="Y46" s="23" t="n">
        <v>42.2</v>
      </c>
      <c r="Z46" s="24">
        <f>SUM(V46:Y46)</f>
        <v/>
      </c>
      <c r="AA46" s="23" t="n">
        <v>30</v>
      </c>
      <c r="AB46" s="23" t="n">
        <v>35.5</v>
      </c>
      <c r="AC46" s="23" t="n">
        <v>32.8</v>
      </c>
      <c r="AD46" s="23" t="n">
        <v>34.1</v>
      </c>
      <c r="AE46" s="24">
        <f>SUM(AA46:AD46)</f>
        <v/>
      </c>
      <c r="AF46" s="23" t="n">
        <v>279.5</v>
      </c>
      <c r="AG46" s="23" t="n">
        <v>61.5</v>
      </c>
      <c r="AH46" s="23" t="n">
        <v>72.7</v>
      </c>
      <c r="AI46" s="23" t="n">
        <v>67.09999999999999</v>
      </c>
      <c r="AJ46" s="23" t="n">
        <v>69.90000000000001</v>
      </c>
      <c r="AK46" s="24">
        <f>SUM(AG46:AJ46)</f>
        <v/>
      </c>
      <c r="AL46" s="25">
        <f>IF(N46&gt;0, AK46/N46, 0)</f>
        <v/>
      </c>
      <c r="AM46" s="21" t="n">
        <v>30</v>
      </c>
    </row>
    <row r="47" ht="20" customHeight="1">
      <c r="A47" s="26" t="n">
        <v>44</v>
      </c>
      <c r="B47" s="26" t="inlineStr">
        <is>
          <t>KV 4</t>
        </is>
      </c>
      <c r="C47" s="27" t="inlineStr">
        <is>
          <t>Cụm Mặc Định</t>
        </is>
      </c>
      <c r="D47" s="26" t="inlineStr">
        <is>
          <t>408</t>
        </is>
      </c>
      <c r="E47" s="27" t="inlineStr">
        <is>
          <t>Trần Đề</t>
        </is>
      </c>
      <c r="F47" s="28" t="n">
        <v>765</v>
      </c>
      <c r="G47" s="28" t="n">
        <v>2065</v>
      </c>
      <c r="H47" s="29">
        <f>IF(G47&gt;0, (N47*1000)/G47, 0)</f>
        <v/>
      </c>
      <c r="I47" s="30" t="n">
        <v>765.5</v>
      </c>
      <c r="J47" s="30" t="n">
        <v>168.4</v>
      </c>
      <c r="K47" s="30" t="n">
        <v>199</v>
      </c>
      <c r="L47" s="30" t="n">
        <v>183.7</v>
      </c>
      <c r="M47" s="30" t="n">
        <v>191.4</v>
      </c>
      <c r="N47" s="31">
        <f>SUM(J47:M47)</f>
        <v/>
      </c>
      <c r="O47" s="32">
        <f>IF(I47&gt;0, N47/I47, 0)</f>
        <v/>
      </c>
      <c r="P47" s="30" t="n">
        <v>321.5</v>
      </c>
      <c r="Q47" s="30" t="n">
        <v>70.7</v>
      </c>
      <c r="R47" s="30" t="n">
        <v>83.59999999999999</v>
      </c>
      <c r="S47" s="30" t="n">
        <v>77.2</v>
      </c>
      <c r="T47" s="30" t="n">
        <v>80.40000000000001</v>
      </c>
      <c r="U47" s="31">
        <f>SUM(Q47:T47)</f>
        <v/>
      </c>
      <c r="V47" s="30" t="n">
        <v>43.8</v>
      </c>
      <c r="W47" s="30" t="n">
        <v>51.7</v>
      </c>
      <c r="X47" s="30" t="n">
        <v>47.8</v>
      </c>
      <c r="Y47" s="30" t="n">
        <v>49.8</v>
      </c>
      <c r="Z47" s="31">
        <f>SUM(V47:Y47)</f>
        <v/>
      </c>
      <c r="AA47" s="30" t="n">
        <v>35.4</v>
      </c>
      <c r="AB47" s="30" t="n">
        <v>41.8</v>
      </c>
      <c r="AC47" s="30" t="n">
        <v>38.6</v>
      </c>
      <c r="AD47" s="30" t="n">
        <v>40.2</v>
      </c>
      <c r="AE47" s="31">
        <f>SUM(AA47:AD47)</f>
        <v/>
      </c>
      <c r="AF47" s="30" t="n">
        <v>329.2</v>
      </c>
      <c r="AG47" s="30" t="n">
        <v>72.40000000000001</v>
      </c>
      <c r="AH47" s="30" t="n">
        <v>85.59999999999999</v>
      </c>
      <c r="AI47" s="30" t="n">
        <v>79</v>
      </c>
      <c r="AJ47" s="30" t="n">
        <v>82.3</v>
      </c>
      <c r="AK47" s="31">
        <f>SUM(AG47:AJ47)</f>
        <v/>
      </c>
      <c r="AL47" s="32">
        <f>IF(N47&gt;0, AK47/N47, 0)</f>
        <v/>
      </c>
      <c r="AM47" s="28" t="n">
        <v>31</v>
      </c>
    </row>
    <row r="48" ht="20" customHeight="1">
      <c r="A48" s="19" t="n">
        <v>45</v>
      </c>
      <c r="B48" s="19" t="inlineStr">
        <is>
          <t>KV 4</t>
        </is>
      </c>
      <c r="C48" s="20" t="inlineStr">
        <is>
          <t>Cụm Mặc Định</t>
        </is>
      </c>
      <c r="D48" s="19" t="inlineStr">
        <is>
          <t>409</t>
        </is>
      </c>
      <c r="E48" s="20" t="inlineStr">
        <is>
          <t>Lịch Hội Thượng</t>
        </is>
      </c>
      <c r="F48" s="21" t="n">
        <v>810</v>
      </c>
      <c r="G48" s="21" t="n">
        <v>2187</v>
      </c>
      <c r="H48" s="22">
        <f>IF(G48&gt;0, (N48*1000)/G48, 0)</f>
        <v/>
      </c>
      <c r="I48" s="23" t="n">
        <v>881</v>
      </c>
      <c r="J48" s="23" t="n">
        <v>193.8</v>
      </c>
      <c r="K48" s="23" t="n">
        <v>229.1</v>
      </c>
      <c r="L48" s="23" t="n">
        <v>211.4</v>
      </c>
      <c r="M48" s="23" t="n">
        <v>220.2</v>
      </c>
      <c r="N48" s="24">
        <f>SUM(J48:M48)</f>
        <v/>
      </c>
      <c r="O48" s="25">
        <f>IF(I48&gt;0, N48/I48, 0)</f>
        <v/>
      </c>
      <c r="P48" s="23" t="n">
        <v>370</v>
      </c>
      <c r="Q48" s="23" t="n">
        <v>81.40000000000001</v>
      </c>
      <c r="R48" s="23" t="n">
        <v>96.2</v>
      </c>
      <c r="S48" s="23" t="n">
        <v>88.8</v>
      </c>
      <c r="T48" s="23" t="n">
        <v>92.5</v>
      </c>
      <c r="U48" s="24">
        <f>SUM(Q48:T48)</f>
        <v/>
      </c>
      <c r="V48" s="23" t="n">
        <v>50.4</v>
      </c>
      <c r="W48" s="23" t="n">
        <v>59.6</v>
      </c>
      <c r="X48" s="23" t="n">
        <v>55</v>
      </c>
      <c r="Y48" s="23" t="n">
        <v>57.3</v>
      </c>
      <c r="Z48" s="24">
        <f>SUM(V48:Y48)</f>
        <v/>
      </c>
      <c r="AA48" s="23" t="n">
        <v>40.7</v>
      </c>
      <c r="AB48" s="23" t="n">
        <v>48.1</v>
      </c>
      <c r="AC48" s="23" t="n">
        <v>44.4</v>
      </c>
      <c r="AD48" s="23" t="n">
        <v>46.2</v>
      </c>
      <c r="AE48" s="24">
        <f>SUM(AA48:AD48)</f>
        <v/>
      </c>
      <c r="AF48" s="23" t="n">
        <v>378.8</v>
      </c>
      <c r="AG48" s="23" t="n">
        <v>83.3</v>
      </c>
      <c r="AH48" s="23" t="n">
        <v>98.5</v>
      </c>
      <c r="AI48" s="23" t="n">
        <v>90.90000000000001</v>
      </c>
      <c r="AJ48" s="23" t="n">
        <v>94.7</v>
      </c>
      <c r="AK48" s="24">
        <f>SUM(AG48:AJ48)</f>
        <v/>
      </c>
      <c r="AL48" s="25">
        <f>IF(N48&gt;0, AK48/N48, 0)</f>
        <v/>
      </c>
      <c r="AM48" s="21" t="n">
        <v>32</v>
      </c>
    </row>
    <row r="49" ht="20" customHeight="1">
      <c r="A49" s="26" t="n">
        <v>46</v>
      </c>
      <c r="B49" s="26" t="inlineStr">
        <is>
          <t>KV 5</t>
        </is>
      </c>
      <c r="C49" s="27" t="inlineStr">
        <is>
          <t>Cụm Mặc Định</t>
        </is>
      </c>
      <c r="D49" s="26" t="inlineStr">
        <is>
          <t>410</t>
        </is>
      </c>
      <c r="E49" s="27" t="inlineStr">
        <is>
          <t>Càng Long</t>
        </is>
      </c>
      <c r="F49" s="28" t="n">
        <v>450</v>
      </c>
      <c r="G49" s="28" t="n">
        <v>1215</v>
      </c>
      <c r="H49" s="29">
        <f>IF(G49&gt;0, (N49*1000)/G49, 0)</f>
        <v/>
      </c>
      <c r="I49" s="30" t="n">
        <v>996.5</v>
      </c>
      <c r="J49" s="30" t="n">
        <v>219.2</v>
      </c>
      <c r="K49" s="30" t="n">
        <v>259.1</v>
      </c>
      <c r="L49" s="30" t="n">
        <v>239.2</v>
      </c>
      <c r="M49" s="30" t="n">
        <v>249.1</v>
      </c>
      <c r="N49" s="31">
        <f>SUM(J49:M49)</f>
        <v/>
      </c>
      <c r="O49" s="32">
        <f>IF(I49&gt;0, N49/I49, 0)</f>
        <v/>
      </c>
      <c r="P49" s="30" t="n">
        <v>418.5</v>
      </c>
      <c r="Q49" s="30" t="n">
        <v>92.09999999999999</v>
      </c>
      <c r="R49" s="30" t="n">
        <v>108.8</v>
      </c>
      <c r="S49" s="30" t="n">
        <v>100.5</v>
      </c>
      <c r="T49" s="30" t="n">
        <v>104.6</v>
      </c>
      <c r="U49" s="31">
        <f>SUM(Q49:T49)</f>
        <v/>
      </c>
      <c r="V49" s="30" t="n">
        <v>57</v>
      </c>
      <c r="W49" s="30" t="n">
        <v>67.40000000000001</v>
      </c>
      <c r="X49" s="30" t="n">
        <v>62.2</v>
      </c>
      <c r="Y49" s="30" t="n">
        <v>64.8</v>
      </c>
      <c r="Z49" s="31">
        <f>SUM(V49:Y49)</f>
        <v/>
      </c>
      <c r="AA49" s="30" t="n">
        <v>46</v>
      </c>
      <c r="AB49" s="30" t="n">
        <v>54.4</v>
      </c>
      <c r="AC49" s="30" t="n">
        <v>50.2</v>
      </c>
      <c r="AD49" s="30" t="n">
        <v>52.3</v>
      </c>
      <c r="AE49" s="31">
        <f>SUM(AA49:AD49)</f>
        <v/>
      </c>
      <c r="AF49" s="30" t="n">
        <v>428.5</v>
      </c>
      <c r="AG49" s="30" t="n">
        <v>94.3</v>
      </c>
      <c r="AH49" s="30" t="n">
        <v>111.4</v>
      </c>
      <c r="AI49" s="30" t="n">
        <v>102.9</v>
      </c>
      <c r="AJ49" s="30" t="n">
        <v>107.1</v>
      </c>
      <c r="AK49" s="31">
        <f>SUM(AG49:AJ49)</f>
        <v/>
      </c>
      <c r="AL49" s="32">
        <f>IF(N49&gt;0, AK49/N49, 0)</f>
        <v/>
      </c>
      <c r="AM49" s="28" t="n">
        <v>33</v>
      </c>
    </row>
    <row r="50" ht="20" customHeight="1">
      <c r="A50" s="19" t="n">
        <v>47</v>
      </c>
      <c r="B50" s="19" t="inlineStr">
        <is>
          <t>KV 5</t>
        </is>
      </c>
      <c r="C50" s="20" t="inlineStr">
        <is>
          <t>Cụm Mặc Định</t>
        </is>
      </c>
      <c r="D50" s="19" t="inlineStr">
        <is>
          <t>411</t>
        </is>
      </c>
      <c r="E50" s="20" t="inlineStr">
        <is>
          <t>Châu Thành</t>
        </is>
      </c>
      <c r="F50" s="21" t="n">
        <v>495</v>
      </c>
      <c r="G50" s="21" t="n">
        <v>1336</v>
      </c>
      <c r="H50" s="22">
        <f>IF(G50&gt;0, (N50*1000)/G50, 0)</f>
        <v/>
      </c>
      <c r="I50" s="23" t="n">
        <v>1112</v>
      </c>
      <c r="J50" s="23" t="n">
        <v>244.6</v>
      </c>
      <c r="K50" s="23" t="n">
        <v>289.1</v>
      </c>
      <c r="L50" s="23" t="n">
        <v>266.9</v>
      </c>
      <c r="M50" s="23" t="n">
        <v>278</v>
      </c>
      <c r="N50" s="24">
        <f>SUM(J50:M50)</f>
        <v/>
      </c>
      <c r="O50" s="25">
        <f>IF(I50&gt;0, N50/I50, 0)</f>
        <v/>
      </c>
      <c r="P50" s="23" t="n">
        <v>467</v>
      </c>
      <c r="Q50" s="23" t="n">
        <v>102.7</v>
      </c>
      <c r="R50" s="23" t="n">
        <v>121.4</v>
      </c>
      <c r="S50" s="23" t="n">
        <v>112.1</v>
      </c>
      <c r="T50" s="23" t="n">
        <v>116.8</v>
      </c>
      <c r="U50" s="24">
        <f>SUM(Q50:T50)</f>
        <v/>
      </c>
      <c r="V50" s="23" t="n">
        <v>63.6</v>
      </c>
      <c r="W50" s="23" t="n">
        <v>75.2</v>
      </c>
      <c r="X50" s="23" t="n">
        <v>69.40000000000001</v>
      </c>
      <c r="Y50" s="23" t="n">
        <v>72.3</v>
      </c>
      <c r="Z50" s="24">
        <f>SUM(V50:Y50)</f>
        <v/>
      </c>
      <c r="AA50" s="23" t="n">
        <v>51.4</v>
      </c>
      <c r="AB50" s="23" t="n">
        <v>60.7</v>
      </c>
      <c r="AC50" s="23" t="n">
        <v>56</v>
      </c>
      <c r="AD50" s="23" t="n">
        <v>58.4</v>
      </c>
      <c r="AE50" s="24">
        <f>SUM(AA50:AD50)</f>
        <v/>
      </c>
      <c r="AF50" s="23" t="n">
        <v>478.2</v>
      </c>
      <c r="AG50" s="23" t="n">
        <v>105.2</v>
      </c>
      <c r="AH50" s="23" t="n">
        <v>124.3</v>
      </c>
      <c r="AI50" s="23" t="n">
        <v>114.8</v>
      </c>
      <c r="AJ50" s="23" t="n">
        <v>119.5</v>
      </c>
      <c r="AK50" s="24">
        <f>SUM(AG50:AJ50)</f>
        <v/>
      </c>
      <c r="AL50" s="25">
        <f>IF(N50&gt;0, AK50/N50, 0)</f>
        <v/>
      </c>
      <c r="AM50" s="21" t="n">
        <v>34</v>
      </c>
    </row>
    <row r="51" ht="20" customHeight="1">
      <c r="A51" s="26" t="n">
        <v>48</v>
      </c>
      <c r="B51" s="26" t="inlineStr">
        <is>
          <t>KV 4</t>
        </is>
      </c>
      <c r="C51" s="27" t="inlineStr">
        <is>
          <t>Cụm Mặc Định</t>
        </is>
      </c>
      <c r="D51" s="26" t="inlineStr">
        <is>
          <t>412</t>
        </is>
      </c>
      <c r="E51" s="27" t="inlineStr">
        <is>
          <t>Đại Tâm</t>
        </is>
      </c>
      <c r="F51" s="28" t="n">
        <v>540</v>
      </c>
      <c r="G51" s="28" t="n">
        <v>1458</v>
      </c>
      <c r="H51" s="29">
        <f>IF(G51&gt;0, (N51*1000)/G51, 0)</f>
        <v/>
      </c>
      <c r="I51" s="30" t="n">
        <v>1227.5</v>
      </c>
      <c r="J51" s="30" t="n">
        <v>270.1</v>
      </c>
      <c r="K51" s="30" t="n">
        <v>319.2</v>
      </c>
      <c r="L51" s="30" t="n">
        <v>294.6</v>
      </c>
      <c r="M51" s="30" t="n">
        <v>306.9</v>
      </c>
      <c r="N51" s="31">
        <f>SUM(J51:M51)</f>
        <v/>
      </c>
      <c r="O51" s="32">
        <f>IF(I51&gt;0, N51/I51, 0)</f>
        <v/>
      </c>
      <c r="P51" s="30" t="n">
        <v>515.5</v>
      </c>
      <c r="Q51" s="30" t="n">
        <v>113.4</v>
      </c>
      <c r="R51" s="30" t="n">
        <v>134.1</v>
      </c>
      <c r="S51" s="30" t="n">
        <v>123.7</v>
      </c>
      <c r="T51" s="30" t="n">
        <v>128.9</v>
      </c>
      <c r="U51" s="31">
        <f>SUM(Q51:T51)</f>
        <v/>
      </c>
      <c r="V51" s="30" t="n">
        <v>70.2</v>
      </c>
      <c r="W51" s="30" t="n">
        <v>83</v>
      </c>
      <c r="X51" s="30" t="n">
        <v>76.59999999999999</v>
      </c>
      <c r="Y51" s="30" t="n">
        <v>79.8</v>
      </c>
      <c r="Z51" s="31">
        <f>SUM(V51:Y51)</f>
        <v/>
      </c>
      <c r="AA51" s="30" t="n">
        <v>56.7</v>
      </c>
      <c r="AB51" s="30" t="n">
        <v>67</v>
      </c>
      <c r="AC51" s="30" t="n">
        <v>61.9</v>
      </c>
      <c r="AD51" s="30" t="n">
        <v>64.40000000000001</v>
      </c>
      <c r="AE51" s="31">
        <f>SUM(AA51:AD51)</f>
        <v/>
      </c>
      <c r="AF51" s="30" t="n">
        <v>527.8</v>
      </c>
      <c r="AG51" s="30" t="n">
        <v>116.1</v>
      </c>
      <c r="AH51" s="30" t="n">
        <v>137.3</v>
      </c>
      <c r="AI51" s="30" t="n">
        <v>126.7</v>
      </c>
      <c r="AJ51" s="30" t="n">
        <v>132</v>
      </c>
      <c r="AK51" s="31">
        <f>SUM(AG51:AJ51)</f>
        <v/>
      </c>
      <c r="AL51" s="32">
        <f>IF(N51&gt;0, AK51/N51, 0)</f>
        <v/>
      </c>
      <c r="AM51" s="28" t="n">
        <v>35</v>
      </c>
    </row>
    <row r="52" ht="20" customHeight="1">
      <c r="A52" s="19" t="n">
        <v>49</v>
      </c>
      <c r="B52" s="19" t="inlineStr">
        <is>
          <t>KV 4</t>
        </is>
      </c>
      <c r="C52" s="20" t="inlineStr">
        <is>
          <t>Cụm Mặc Định</t>
        </is>
      </c>
      <c r="D52" s="19" t="inlineStr">
        <is>
          <t>413</t>
        </is>
      </c>
      <c r="E52" s="20" t="inlineStr">
        <is>
          <t>Phú Lợi (Phường 2)</t>
        </is>
      </c>
      <c r="F52" s="21" t="n">
        <v>585</v>
      </c>
      <c r="G52" s="21" t="n">
        <v>1579</v>
      </c>
      <c r="H52" s="22">
        <f>IF(G52&gt;0, (N52*1000)/G52, 0)</f>
        <v/>
      </c>
      <c r="I52" s="23" t="n">
        <v>1343</v>
      </c>
      <c r="J52" s="23" t="n">
        <v>295.5</v>
      </c>
      <c r="K52" s="23" t="n">
        <v>349.2</v>
      </c>
      <c r="L52" s="23" t="n">
        <v>322.3</v>
      </c>
      <c r="M52" s="23" t="n">
        <v>335.8</v>
      </c>
      <c r="N52" s="24">
        <f>SUM(J52:M52)</f>
        <v/>
      </c>
      <c r="O52" s="25">
        <f>IF(I52&gt;0, N52/I52, 0)</f>
        <v/>
      </c>
      <c r="P52" s="23" t="n">
        <v>564.1</v>
      </c>
      <c r="Q52" s="23" t="n">
        <v>124.1</v>
      </c>
      <c r="R52" s="23" t="n">
        <v>146.7</v>
      </c>
      <c r="S52" s="23" t="n">
        <v>135.4</v>
      </c>
      <c r="T52" s="23" t="n">
        <v>141</v>
      </c>
      <c r="U52" s="24">
        <f>SUM(Q52:T52)</f>
        <v/>
      </c>
      <c r="V52" s="23" t="n">
        <v>76.8</v>
      </c>
      <c r="W52" s="23" t="n">
        <v>90.8</v>
      </c>
      <c r="X52" s="23" t="n">
        <v>83.8</v>
      </c>
      <c r="Y52" s="23" t="n">
        <v>87.3</v>
      </c>
      <c r="Z52" s="24">
        <f>SUM(V52:Y52)</f>
        <v/>
      </c>
      <c r="AA52" s="23" t="n">
        <v>62.1</v>
      </c>
      <c r="AB52" s="23" t="n">
        <v>73.3</v>
      </c>
      <c r="AC52" s="23" t="n">
        <v>67.7</v>
      </c>
      <c r="AD52" s="23" t="n">
        <v>70.5</v>
      </c>
      <c r="AE52" s="24">
        <f>SUM(AA52:AD52)</f>
        <v/>
      </c>
      <c r="AF52" s="23" t="n">
        <v>577.5</v>
      </c>
      <c r="AG52" s="23" t="n">
        <v>127.1</v>
      </c>
      <c r="AH52" s="23" t="n">
        <v>150.2</v>
      </c>
      <c r="AI52" s="23" t="n">
        <v>138.6</v>
      </c>
      <c r="AJ52" s="23" t="n">
        <v>144.4</v>
      </c>
      <c r="AK52" s="24">
        <f>SUM(AG52:AJ52)</f>
        <v/>
      </c>
      <c r="AL52" s="25">
        <f>IF(N52&gt;0, AK52/N52, 0)</f>
        <v/>
      </c>
      <c r="AM52" s="21" t="n">
        <v>20</v>
      </c>
    </row>
    <row r="53" ht="20" customHeight="1">
      <c r="A53" s="26" t="n">
        <v>50</v>
      </c>
      <c r="B53" s="26" t="inlineStr">
        <is>
          <t>KV 4</t>
        </is>
      </c>
      <c r="C53" s="27" t="inlineStr">
        <is>
          <t>Cụm Mặc Định</t>
        </is>
      </c>
      <c r="D53" s="26" t="inlineStr">
        <is>
          <t>414</t>
        </is>
      </c>
      <c r="E53" s="27" t="inlineStr">
        <is>
          <t>Bố Thảo (Cầu Trắng cũ)</t>
        </is>
      </c>
      <c r="F53" s="28" t="n">
        <v>630</v>
      </c>
      <c r="G53" s="28" t="n">
        <v>1701</v>
      </c>
      <c r="H53" s="29">
        <f>IF(G53&gt;0, (N53*1000)/G53, 0)</f>
        <v/>
      </c>
      <c r="I53" s="30" t="n">
        <v>650</v>
      </c>
      <c r="J53" s="30" t="n">
        <v>143</v>
      </c>
      <c r="K53" s="30" t="n">
        <v>169</v>
      </c>
      <c r="L53" s="30" t="n">
        <v>156</v>
      </c>
      <c r="M53" s="30" t="n">
        <v>162.5</v>
      </c>
      <c r="N53" s="31">
        <f>SUM(J53:M53)</f>
        <v/>
      </c>
      <c r="O53" s="32">
        <f>IF(I53&gt;0, N53/I53, 0)</f>
        <v/>
      </c>
      <c r="P53" s="30" t="n">
        <v>273</v>
      </c>
      <c r="Q53" s="30" t="n">
        <v>60.1</v>
      </c>
      <c r="R53" s="30" t="n">
        <v>71</v>
      </c>
      <c r="S53" s="30" t="n">
        <v>65.5</v>
      </c>
      <c r="T53" s="30" t="n">
        <v>68.2</v>
      </c>
      <c r="U53" s="31">
        <f>SUM(Q53:T53)</f>
        <v/>
      </c>
      <c r="V53" s="30" t="n">
        <v>37.2</v>
      </c>
      <c r="W53" s="30" t="n">
        <v>43.9</v>
      </c>
      <c r="X53" s="30" t="n">
        <v>40.6</v>
      </c>
      <c r="Y53" s="30" t="n">
        <v>42.2</v>
      </c>
      <c r="Z53" s="31">
        <f>SUM(V53:Y53)</f>
        <v/>
      </c>
      <c r="AA53" s="30" t="n">
        <v>30</v>
      </c>
      <c r="AB53" s="30" t="n">
        <v>35.5</v>
      </c>
      <c r="AC53" s="30" t="n">
        <v>32.8</v>
      </c>
      <c r="AD53" s="30" t="n">
        <v>34.1</v>
      </c>
      <c r="AE53" s="31">
        <f>SUM(AA53:AD53)</f>
        <v/>
      </c>
      <c r="AF53" s="30" t="n">
        <v>279.5</v>
      </c>
      <c r="AG53" s="30" t="n">
        <v>61.5</v>
      </c>
      <c r="AH53" s="30" t="n">
        <v>72.7</v>
      </c>
      <c r="AI53" s="30" t="n">
        <v>67.09999999999999</v>
      </c>
      <c r="AJ53" s="30" t="n">
        <v>69.90000000000001</v>
      </c>
      <c r="AK53" s="31">
        <f>SUM(AG53:AJ53)</f>
        <v/>
      </c>
      <c r="AL53" s="32">
        <f>IF(N53&gt;0, AK53/N53, 0)</f>
        <v/>
      </c>
      <c r="AM53" s="28" t="n">
        <v>21</v>
      </c>
    </row>
    <row r="54" ht="20" customHeight="1">
      <c r="A54" s="19" t="n">
        <v>51</v>
      </c>
      <c r="B54" s="19" t="inlineStr">
        <is>
          <t>KV 5</t>
        </is>
      </c>
      <c r="C54" s="20" t="inlineStr">
        <is>
          <t>Cụm Mặc Định</t>
        </is>
      </c>
      <c r="D54" s="19" t="inlineStr">
        <is>
          <t>501</t>
        </is>
      </c>
      <c r="E54" s="20" t="inlineStr">
        <is>
          <t>Hộ Phòng</t>
        </is>
      </c>
      <c r="F54" s="21" t="n">
        <v>675</v>
      </c>
      <c r="G54" s="21" t="n">
        <v>1822</v>
      </c>
      <c r="H54" s="22">
        <f>IF(G54&gt;0, (N54*1000)/G54, 0)</f>
        <v/>
      </c>
      <c r="I54" s="23" t="n">
        <v>765.5</v>
      </c>
      <c r="J54" s="23" t="n">
        <v>168.4</v>
      </c>
      <c r="K54" s="23" t="n">
        <v>199</v>
      </c>
      <c r="L54" s="23" t="n">
        <v>183.7</v>
      </c>
      <c r="M54" s="23" t="n">
        <v>191.4</v>
      </c>
      <c r="N54" s="24">
        <f>SUM(J54:M54)</f>
        <v/>
      </c>
      <c r="O54" s="25">
        <f>IF(I54&gt;0, N54/I54, 0)</f>
        <v/>
      </c>
      <c r="P54" s="23" t="n">
        <v>321.5</v>
      </c>
      <c r="Q54" s="23" t="n">
        <v>70.7</v>
      </c>
      <c r="R54" s="23" t="n">
        <v>83.59999999999999</v>
      </c>
      <c r="S54" s="23" t="n">
        <v>77.2</v>
      </c>
      <c r="T54" s="23" t="n">
        <v>80.40000000000001</v>
      </c>
      <c r="U54" s="24">
        <f>SUM(Q54:T54)</f>
        <v/>
      </c>
      <c r="V54" s="23" t="n">
        <v>43.8</v>
      </c>
      <c r="W54" s="23" t="n">
        <v>51.7</v>
      </c>
      <c r="X54" s="23" t="n">
        <v>47.8</v>
      </c>
      <c r="Y54" s="23" t="n">
        <v>49.8</v>
      </c>
      <c r="Z54" s="24">
        <f>SUM(V54:Y54)</f>
        <v/>
      </c>
      <c r="AA54" s="23" t="n">
        <v>35.4</v>
      </c>
      <c r="AB54" s="23" t="n">
        <v>41.8</v>
      </c>
      <c r="AC54" s="23" t="n">
        <v>38.6</v>
      </c>
      <c r="AD54" s="23" t="n">
        <v>40.2</v>
      </c>
      <c r="AE54" s="24">
        <f>SUM(AA54:AD54)</f>
        <v/>
      </c>
      <c r="AF54" s="23" t="n">
        <v>329.2</v>
      </c>
      <c r="AG54" s="23" t="n">
        <v>72.40000000000001</v>
      </c>
      <c r="AH54" s="23" t="n">
        <v>85.59999999999999</v>
      </c>
      <c r="AI54" s="23" t="n">
        <v>79</v>
      </c>
      <c r="AJ54" s="23" t="n">
        <v>82.3</v>
      </c>
      <c r="AK54" s="24">
        <f>SUM(AG54:AJ54)</f>
        <v/>
      </c>
      <c r="AL54" s="25">
        <f>IF(N54&gt;0, AK54/N54, 0)</f>
        <v/>
      </c>
      <c r="AM54" s="21" t="n">
        <v>22</v>
      </c>
    </row>
    <row r="55" ht="20" customHeight="1">
      <c r="A55" s="26" t="n">
        <v>52</v>
      </c>
      <c r="B55" s="26" t="inlineStr">
        <is>
          <t>KV 5</t>
        </is>
      </c>
      <c r="C55" s="27" t="inlineStr">
        <is>
          <t>Cụm Mặc Định</t>
        </is>
      </c>
      <c r="D55" s="26" t="inlineStr">
        <is>
          <t>502</t>
        </is>
      </c>
      <c r="E55" s="27" t="inlineStr">
        <is>
          <t>Gành Hào</t>
        </is>
      </c>
      <c r="F55" s="28" t="n">
        <v>720</v>
      </c>
      <c r="G55" s="28" t="n">
        <v>1944</v>
      </c>
      <c r="H55" s="29">
        <f>IF(G55&gt;0, (N55*1000)/G55, 0)</f>
        <v/>
      </c>
      <c r="I55" s="30" t="n">
        <v>881</v>
      </c>
      <c r="J55" s="30" t="n">
        <v>193.8</v>
      </c>
      <c r="K55" s="30" t="n">
        <v>229.1</v>
      </c>
      <c r="L55" s="30" t="n">
        <v>211.4</v>
      </c>
      <c r="M55" s="30" t="n">
        <v>220.2</v>
      </c>
      <c r="N55" s="31">
        <f>SUM(J55:M55)</f>
        <v/>
      </c>
      <c r="O55" s="32">
        <f>IF(I55&gt;0, N55/I55, 0)</f>
        <v/>
      </c>
      <c r="P55" s="30" t="n">
        <v>370</v>
      </c>
      <c r="Q55" s="30" t="n">
        <v>81.40000000000001</v>
      </c>
      <c r="R55" s="30" t="n">
        <v>96.2</v>
      </c>
      <c r="S55" s="30" t="n">
        <v>88.8</v>
      </c>
      <c r="T55" s="30" t="n">
        <v>92.5</v>
      </c>
      <c r="U55" s="31">
        <f>SUM(Q55:T55)</f>
        <v/>
      </c>
      <c r="V55" s="30" t="n">
        <v>50.4</v>
      </c>
      <c r="W55" s="30" t="n">
        <v>59.6</v>
      </c>
      <c r="X55" s="30" t="n">
        <v>55</v>
      </c>
      <c r="Y55" s="30" t="n">
        <v>57.3</v>
      </c>
      <c r="Z55" s="31">
        <f>SUM(V55:Y55)</f>
        <v/>
      </c>
      <c r="AA55" s="30" t="n">
        <v>40.7</v>
      </c>
      <c r="AB55" s="30" t="n">
        <v>48.1</v>
      </c>
      <c r="AC55" s="30" t="n">
        <v>44.4</v>
      </c>
      <c r="AD55" s="30" t="n">
        <v>46.2</v>
      </c>
      <c r="AE55" s="31">
        <f>SUM(AA55:AD55)</f>
        <v/>
      </c>
      <c r="AF55" s="30" t="n">
        <v>378.8</v>
      </c>
      <c r="AG55" s="30" t="n">
        <v>83.3</v>
      </c>
      <c r="AH55" s="30" t="n">
        <v>98.5</v>
      </c>
      <c r="AI55" s="30" t="n">
        <v>90.90000000000001</v>
      </c>
      <c r="AJ55" s="30" t="n">
        <v>94.7</v>
      </c>
      <c r="AK55" s="31">
        <f>SUM(AG55:AJ55)</f>
        <v/>
      </c>
      <c r="AL55" s="32">
        <f>IF(N55&gt;0, AK55/N55, 0)</f>
        <v/>
      </c>
      <c r="AM55" s="28" t="n">
        <v>23</v>
      </c>
    </row>
    <row r="56" ht="20" customHeight="1">
      <c r="A56" s="19" t="n">
        <v>53</v>
      </c>
      <c r="B56" s="19" t="inlineStr">
        <is>
          <t>KV 5</t>
        </is>
      </c>
      <c r="C56" s="20" t="inlineStr">
        <is>
          <t>Cụm Mặc Định</t>
        </is>
      </c>
      <c r="D56" s="19" t="inlineStr">
        <is>
          <t>503</t>
        </is>
      </c>
      <c r="E56" s="20" t="inlineStr">
        <is>
          <t>Kinh Tư</t>
        </is>
      </c>
      <c r="F56" s="21" t="n">
        <v>765</v>
      </c>
      <c r="G56" s="21" t="n">
        <v>2065</v>
      </c>
      <c r="H56" s="22">
        <f>IF(G56&gt;0, (N56*1000)/G56, 0)</f>
        <v/>
      </c>
      <c r="I56" s="23" t="n">
        <v>996.5</v>
      </c>
      <c r="J56" s="23" t="n">
        <v>219.2</v>
      </c>
      <c r="K56" s="23" t="n">
        <v>259.1</v>
      </c>
      <c r="L56" s="23" t="n">
        <v>239.2</v>
      </c>
      <c r="M56" s="23" t="n">
        <v>249.1</v>
      </c>
      <c r="N56" s="24">
        <f>SUM(J56:M56)</f>
        <v/>
      </c>
      <c r="O56" s="25">
        <f>IF(I56&gt;0, N56/I56, 0)</f>
        <v/>
      </c>
      <c r="P56" s="23" t="n">
        <v>418.5</v>
      </c>
      <c r="Q56" s="23" t="n">
        <v>92.09999999999999</v>
      </c>
      <c r="R56" s="23" t="n">
        <v>108.8</v>
      </c>
      <c r="S56" s="23" t="n">
        <v>100.5</v>
      </c>
      <c r="T56" s="23" t="n">
        <v>104.6</v>
      </c>
      <c r="U56" s="24">
        <f>SUM(Q56:T56)</f>
        <v/>
      </c>
      <c r="V56" s="23" t="n">
        <v>57</v>
      </c>
      <c r="W56" s="23" t="n">
        <v>67.40000000000001</v>
      </c>
      <c r="X56" s="23" t="n">
        <v>62.2</v>
      </c>
      <c r="Y56" s="23" t="n">
        <v>64.8</v>
      </c>
      <c r="Z56" s="24">
        <f>SUM(V56:Y56)</f>
        <v/>
      </c>
      <c r="AA56" s="23" t="n">
        <v>46</v>
      </c>
      <c r="AB56" s="23" t="n">
        <v>54.4</v>
      </c>
      <c r="AC56" s="23" t="n">
        <v>50.2</v>
      </c>
      <c r="AD56" s="23" t="n">
        <v>52.3</v>
      </c>
      <c r="AE56" s="24">
        <f>SUM(AA56:AD56)</f>
        <v/>
      </c>
      <c r="AF56" s="23" t="n">
        <v>428.5</v>
      </c>
      <c r="AG56" s="23" t="n">
        <v>94.3</v>
      </c>
      <c r="AH56" s="23" t="n">
        <v>111.4</v>
      </c>
      <c r="AI56" s="23" t="n">
        <v>102.9</v>
      </c>
      <c r="AJ56" s="23" t="n">
        <v>107.1</v>
      </c>
      <c r="AK56" s="24">
        <f>SUM(AG56:AJ56)</f>
        <v/>
      </c>
      <c r="AL56" s="25">
        <f>IF(N56&gt;0, AK56/N56, 0)</f>
        <v/>
      </c>
      <c r="AM56" s="21" t="n">
        <v>24</v>
      </c>
    </row>
    <row r="57" ht="20" customHeight="1">
      <c r="A57" s="26" t="n">
        <v>54</v>
      </c>
      <c r="B57" s="26" t="inlineStr">
        <is>
          <t>KV 5</t>
        </is>
      </c>
      <c r="C57" s="27" t="inlineStr">
        <is>
          <t>Cụm Mặc Định</t>
        </is>
      </c>
      <c r="D57" s="26" t="inlineStr">
        <is>
          <t>504</t>
        </is>
      </c>
      <c r="E57" s="27" t="inlineStr">
        <is>
          <t>Thới Bình</t>
        </is>
      </c>
      <c r="F57" s="28" t="n">
        <v>810</v>
      </c>
      <c r="G57" s="28" t="n">
        <v>2187</v>
      </c>
      <c r="H57" s="29">
        <f>IF(G57&gt;0, (N57*1000)/G57, 0)</f>
        <v/>
      </c>
      <c r="I57" s="30" t="n">
        <v>1112</v>
      </c>
      <c r="J57" s="30" t="n">
        <v>244.6</v>
      </c>
      <c r="K57" s="30" t="n">
        <v>289.1</v>
      </c>
      <c r="L57" s="30" t="n">
        <v>266.9</v>
      </c>
      <c r="M57" s="30" t="n">
        <v>278</v>
      </c>
      <c r="N57" s="31">
        <f>SUM(J57:M57)</f>
        <v/>
      </c>
      <c r="O57" s="32">
        <f>IF(I57&gt;0, N57/I57, 0)</f>
        <v/>
      </c>
      <c r="P57" s="30" t="n">
        <v>467</v>
      </c>
      <c r="Q57" s="30" t="n">
        <v>102.7</v>
      </c>
      <c r="R57" s="30" t="n">
        <v>121.4</v>
      </c>
      <c r="S57" s="30" t="n">
        <v>112.1</v>
      </c>
      <c r="T57" s="30" t="n">
        <v>116.8</v>
      </c>
      <c r="U57" s="31">
        <f>SUM(Q57:T57)</f>
        <v/>
      </c>
      <c r="V57" s="30" t="n">
        <v>63.6</v>
      </c>
      <c r="W57" s="30" t="n">
        <v>75.2</v>
      </c>
      <c r="X57" s="30" t="n">
        <v>69.40000000000001</v>
      </c>
      <c r="Y57" s="30" t="n">
        <v>72.3</v>
      </c>
      <c r="Z57" s="31">
        <f>SUM(V57:Y57)</f>
        <v/>
      </c>
      <c r="AA57" s="30" t="n">
        <v>51.4</v>
      </c>
      <c r="AB57" s="30" t="n">
        <v>60.7</v>
      </c>
      <c r="AC57" s="30" t="n">
        <v>56</v>
      </c>
      <c r="AD57" s="30" t="n">
        <v>58.4</v>
      </c>
      <c r="AE57" s="31">
        <f>SUM(AA57:AD57)</f>
        <v/>
      </c>
      <c r="AF57" s="30" t="n">
        <v>478.2</v>
      </c>
      <c r="AG57" s="30" t="n">
        <v>105.2</v>
      </c>
      <c r="AH57" s="30" t="n">
        <v>124.3</v>
      </c>
      <c r="AI57" s="30" t="n">
        <v>114.8</v>
      </c>
      <c r="AJ57" s="30" t="n">
        <v>119.5</v>
      </c>
      <c r="AK57" s="31">
        <f>SUM(AG57:AJ57)</f>
        <v/>
      </c>
      <c r="AL57" s="32">
        <f>IF(N57&gt;0, AK57/N57, 0)</f>
        <v/>
      </c>
      <c r="AM57" s="28" t="n">
        <v>25</v>
      </c>
    </row>
    <row r="58" ht="20" customHeight="1">
      <c r="A58" s="19" t="n">
        <v>55</v>
      </c>
      <c r="B58" s="19" t="inlineStr">
        <is>
          <t>KV 5</t>
        </is>
      </c>
      <c r="C58" s="20" t="inlineStr">
        <is>
          <t>Cụm Mặc Định</t>
        </is>
      </c>
      <c r="D58" s="19" t="inlineStr">
        <is>
          <t>505</t>
        </is>
      </c>
      <c r="E58" s="20" t="inlineStr">
        <is>
          <t>Cái Nước</t>
        </is>
      </c>
      <c r="F58" s="21" t="n">
        <v>450</v>
      </c>
      <c r="G58" s="21" t="n">
        <v>1215</v>
      </c>
      <c r="H58" s="22">
        <f>IF(G58&gt;0, (N58*1000)/G58, 0)</f>
        <v/>
      </c>
      <c r="I58" s="23" t="n">
        <v>1227.5</v>
      </c>
      <c r="J58" s="23" t="n">
        <v>270.1</v>
      </c>
      <c r="K58" s="23" t="n">
        <v>319.2</v>
      </c>
      <c r="L58" s="23" t="n">
        <v>294.6</v>
      </c>
      <c r="M58" s="23" t="n">
        <v>306.9</v>
      </c>
      <c r="N58" s="24">
        <f>SUM(J58:M58)</f>
        <v/>
      </c>
      <c r="O58" s="25">
        <f>IF(I58&gt;0, N58/I58, 0)</f>
        <v/>
      </c>
      <c r="P58" s="23" t="n">
        <v>515.5</v>
      </c>
      <c r="Q58" s="23" t="n">
        <v>113.4</v>
      </c>
      <c r="R58" s="23" t="n">
        <v>134.1</v>
      </c>
      <c r="S58" s="23" t="n">
        <v>123.7</v>
      </c>
      <c r="T58" s="23" t="n">
        <v>128.9</v>
      </c>
      <c r="U58" s="24">
        <f>SUM(Q58:T58)</f>
        <v/>
      </c>
      <c r="V58" s="23" t="n">
        <v>70.2</v>
      </c>
      <c r="W58" s="23" t="n">
        <v>83</v>
      </c>
      <c r="X58" s="23" t="n">
        <v>76.59999999999999</v>
      </c>
      <c r="Y58" s="23" t="n">
        <v>79.8</v>
      </c>
      <c r="Z58" s="24">
        <f>SUM(V58:Y58)</f>
        <v/>
      </c>
      <c r="AA58" s="23" t="n">
        <v>56.7</v>
      </c>
      <c r="AB58" s="23" t="n">
        <v>67</v>
      </c>
      <c r="AC58" s="23" t="n">
        <v>61.9</v>
      </c>
      <c r="AD58" s="23" t="n">
        <v>64.40000000000001</v>
      </c>
      <c r="AE58" s="24">
        <f>SUM(AA58:AD58)</f>
        <v/>
      </c>
      <c r="AF58" s="23" t="n">
        <v>527.8</v>
      </c>
      <c r="AG58" s="23" t="n">
        <v>116.1</v>
      </c>
      <c r="AH58" s="23" t="n">
        <v>137.3</v>
      </c>
      <c r="AI58" s="23" t="n">
        <v>126.7</v>
      </c>
      <c r="AJ58" s="23" t="n">
        <v>132</v>
      </c>
      <c r="AK58" s="24">
        <f>SUM(AG58:AJ58)</f>
        <v/>
      </c>
      <c r="AL58" s="25">
        <f>IF(N58&gt;0, AK58/N58, 0)</f>
        <v/>
      </c>
      <c r="AM58" s="21" t="n">
        <v>26</v>
      </c>
    </row>
    <row r="59" ht="20" customHeight="1">
      <c r="A59" s="26" t="n">
        <v>56</v>
      </c>
      <c r="B59" s="26" t="inlineStr">
        <is>
          <t>KV 5</t>
        </is>
      </c>
      <c r="C59" s="27" t="inlineStr">
        <is>
          <t>Cụm Mặc Định</t>
        </is>
      </c>
      <c r="D59" s="26" t="inlineStr">
        <is>
          <t>506</t>
        </is>
      </c>
      <c r="E59" s="27" t="inlineStr">
        <is>
          <t>Đầm Dơi</t>
        </is>
      </c>
      <c r="F59" s="28" t="n">
        <v>495</v>
      </c>
      <c r="G59" s="28" t="n">
        <v>1336</v>
      </c>
      <c r="H59" s="29">
        <f>IF(G59&gt;0, (N59*1000)/G59, 0)</f>
        <v/>
      </c>
      <c r="I59" s="30" t="n">
        <v>1343</v>
      </c>
      <c r="J59" s="30" t="n">
        <v>295.5</v>
      </c>
      <c r="K59" s="30" t="n">
        <v>349.2</v>
      </c>
      <c r="L59" s="30" t="n">
        <v>322.3</v>
      </c>
      <c r="M59" s="30" t="n">
        <v>335.8</v>
      </c>
      <c r="N59" s="31">
        <f>SUM(J59:M59)</f>
        <v/>
      </c>
      <c r="O59" s="32">
        <f>IF(I59&gt;0, N59/I59, 0)</f>
        <v/>
      </c>
      <c r="P59" s="30" t="n">
        <v>564.1</v>
      </c>
      <c r="Q59" s="30" t="n">
        <v>124.1</v>
      </c>
      <c r="R59" s="30" t="n">
        <v>146.7</v>
      </c>
      <c r="S59" s="30" t="n">
        <v>135.4</v>
      </c>
      <c r="T59" s="30" t="n">
        <v>141</v>
      </c>
      <c r="U59" s="31">
        <f>SUM(Q59:T59)</f>
        <v/>
      </c>
      <c r="V59" s="30" t="n">
        <v>76.8</v>
      </c>
      <c r="W59" s="30" t="n">
        <v>90.8</v>
      </c>
      <c r="X59" s="30" t="n">
        <v>83.8</v>
      </c>
      <c r="Y59" s="30" t="n">
        <v>87.3</v>
      </c>
      <c r="Z59" s="31">
        <f>SUM(V59:Y59)</f>
        <v/>
      </c>
      <c r="AA59" s="30" t="n">
        <v>62.1</v>
      </c>
      <c r="AB59" s="30" t="n">
        <v>73.3</v>
      </c>
      <c r="AC59" s="30" t="n">
        <v>67.7</v>
      </c>
      <c r="AD59" s="30" t="n">
        <v>70.5</v>
      </c>
      <c r="AE59" s="31">
        <f>SUM(AA59:AD59)</f>
        <v/>
      </c>
      <c r="AF59" s="30" t="n">
        <v>577.5</v>
      </c>
      <c r="AG59" s="30" t="n">
        <v>127.1</v>
      </c>
      <c r="AH59" s="30" t="n">
        <v>150.2</v>
      </c>
      <c r="AI59" s="30" t="n">
        <v>138.6</v>
      </c>
      <c r="AJ59" s="30" t="n">
        <v>144.4</v>
      </c>
      <c r="AK59" s="31">
        <f>SUM(AG59:AJ59)</f>
        <v/>
      </c>
      <c r="AL59" s="32">
        <f>IF(N59&gt;0, AK59/N59, 0)</f>
        <v/>
      </c>
      <c r="AM59" s="28" t="n">
        <v>27</v>
      </c>
    </row>
    <row r="60" ht="20" customHeight="1">
      <c r="A60" s="19" t="n">
        <v>57</v>
      </c>
      <c r="B60" s="19" t="inlineStr">
        <is>
          <t>KV 5</t>
        </is>
      </c>
      <c r="C60" s="20" t="inlineStr">
        <is>
          <t>Cụm Mặc Định</t>
        </is>
      </c>
      <c r="D60" s="19" t="inlineStr">
        <is>
          <t>507</t>
        </is>
      </c>
      <c r="E60" s="20" t="inlineStr">
        <is>
          <t>Láng Tròn</t>
        </is>
      </c>
      <c r="F60" s="21" t="n">
        <v>540</v>
      </c>
      <c r="G60" s="21" t="n">
        <v>1458</v>
      </c>
      <c r="H60" s="22">
        <f>IF(G60&gt;0, (N60*1000)/G60, 0)</f>
        <v/>
      </c>
      <c r="I60" s="23" t="n">
        <v>650</v>
      </c>
      <c r="J60" s="23" t="n">
        <v>143</v>
      </c>
      <c r="K60" s="23" t="n">
        <v>169</v>
      </c>
      <c r="L60" s="23" t="n">
        <v>156</v>
      </c>
      <c r="M60" s="23" t="n">
        <v>162.5</v>
      </c>
      <c r="N60" s="24">
        <f>SUM(J60:M60)</f>
        <v/>
      </c>
      <c r="O60" s="25">
        <f>IF(I60&gt;0, N60/I60, 0)</f>
        <v/>
      </c>
      <c r="P60" s="23" t="n">
        <v>273</v>
      </c>
      <c r="Q60" s="23" t="n">
        <v>60.1</v>
      </c>
      <c r="R60" s="23" t="n">
        <v>71</v>
      </c>
      <c r="S60" s="23" t="n">
        <v>65.5</v>
      </c>
      <c r="T60" s="23" t="n">
        <v>68.2</v>
      </c>
      <c r="U60" s="24">
        <f>SUM(Q60:T60)</f>
        <v/>
      </c>
      <c r="V60" s="23" t="n">
        <v>37.2</v>
      </c>
      <c r="W60" s="23" t="n">
        <v>43.9</v>
      </c>
      <c r="X60" s="23" t="n">
        <v>40.6</v>
      </c>
      <c r="Y60" s="23" t="n">
        <v>42.2</v>
      </c>
      <c r="Z60" s="24">
        <f>SUM(V60:Y60)</f>
        <v/>
      </c>
      <c r="AA60" s="23" t="n">
        <v>30</v>
      </c>
      <c r="AB60" s="23" t="n">
        <v>35.5</v>
      </c>
      <c r="AC60" s="23" t="n">
        <v>32.8</v>
      </c>
      <c r="AD60" s="23" t="n">
        <v>34.1</v>
      </c>
      <c r="AE60" s="24">
        <f>SUM(AA60:AD60)</f>
        <v/>
      </c>
      <c r="AF60" s="23" t="n">
        <v>279.5</v>
      </c>
      <c r="AG60" s="23" t="n">
        <v>61.5</v>
      </c>
      <c r="AH60" s="23" t="n">
        <v>72.7</v>
      </c>
      <c r="AI60" s="23" t="n">
        <v>67.09999999999999</v>
      </c>
      <c r="AJ60" s="23" t="n">
        <v>69.90000000000001</v>
      </c>
      <c r="AK60" s="24">
        <f>SUM(AG60:AJ60)</f>
        <v/>
      </c>
      <c r="AL60" s="25">
        <f>IF(N60&gt;0, AK60/N60, 0)</f>
        <v/>
      </c>
      <c r="AM60" s="21" t="n">
        <v>28</v>
      </c>
    </row>
    <row r="61" ht="20" customHeight="1">
      <c r="A61" s="26" t="n">
        <v>58</v>
      </c>
      <c r="B61" s="26" t="inlineStr">
        <is>
          <t>KV 2</t>
        </is>
      </c>
      <c r="C61" s="27" t="inlineStr">
        <is>
          <t>Cụm Mặc Định</t>
        </is>
      </c>
      <c r="D61" s="26" t="inlineStr">
        <is>
          <t>1</t>
        </is>
      </c>
      <c r="E61" s="27" t="inlineStr">
        <is>
          <t>2.0</t>
        </is>
      </c>
      <c r="F61" s="28" t="n">
        <v>585</v>
      </c>
      <c r="G61" s="28" t="n">
        <v>1579</v>
      </c>
      <c r="H61" s="29">
        <f>IF(G61&gt;0, (N61*1000)/G61, 0)</f>
        <v/>
      </c>
      <c r="I61" s="30" t="n">
        <v>765.5</v>
      </c>
      <c r="J61" s="30" t="n">
        <v>168.4</v>
      </c>
      <c r="K61" s="30" t="n">
        <v>199</v>
      </c>
      <c r="L61" s="30" t="n">
        <v>183.7</v>
      </c>
      <c r="M61" s="30" t="n">
        <v>191.4</v>
      </c>
      <c r="N61" s="31">
        <f>SUM(J61:M61)</f>
        <v/>
      </c>
      <c r="O61" s="32">
        <f>IF(I61&gt;0, N61/I61, 0)</f>
        <v/>
      </c>
      <c r="P61" s="30" t="n">
        <v>321.5</v>
      </c>
      <c r="Q61" s="30" t="n">
        <v>70.7</v>
      </c>
      <c r="R61" s="30" t="n">
        <v>83.59999999999999</v>
      </c>
      <c r="S61" s="30" t="n">
        <v>77.2</v>
      </c>
      <c r="T61" s="30" t="n">
        <v>80.40000000000001</v>
      </c>
      <c r="U61" s="31">
        <f>SUM(Q61:T61)</f>
        <v/>
      </c>
      <c r="V61" s="30" t="n">
        <v>43.8</v>
      </c>
      <c r="W61" s="30" t="n">
        <v>51.7</v>
      </c>
      <c r="X61" s="30" t="n">
        <v>47.8</v>
      </c>
      <c r="Y61" s="30" t="n">
        <v>49.8</v>
      </c>
      <c r="Z61" s="31">
        <f>SUM(V61:Y61)</f>
        <v/>
      </c>
      <c r="AA61" s="30" t="n">
        <v>35.4</v>
      </c>
      <c r="AB61" s="30" t="n">
        <v>41.8</v>
      </c>
      <c r="AC61" s="30" t="n">
        <v>38.6</v>
      </c>
      <c r="AD61" s="30" t="n">
        <v>40.2</v>
      </c>
      <c r="AE61" s="31">
        <f>SUM(AA61:AD61)</f>
        <v/>
      </c>
      <c r="AF61" s="30" t="n">
        <v>329.2</v>
      </c>
      <c r="AG61" s="30" t="n">
        <v>72.40000000000001</v>
      </c>
      <c r="AH61" s="30" t="n">
        <v>85.59999999999999</v>
      </c>
      <c r="AI61" s="30" t="n">
        <v>79</v>
      </c>
      <c r="AJ61" s="30" t="n">
        <v>82.3</v>
      </c>
      <c r="AK61" s="31">
        <f>SUM(AG61:AJ61)</f>
        <v/>
      </c>
      <c r="AL61" s="32">
        <f>IF(N61&gt;0, AK61/N61, 0)</f>
        <v/>
      </c>
      <c r="AM61" s="28" t="n">
        <v>29</v>
      </c>
    </row>
    <row r="62" ht="20" customHeight="1">
      <c r="A62" s="19" t="n">
        <v>59</v>
      </c>
      <c r="B62" s="19" t="inlineStr">
        <is>
          <t>KV 1</t>
        </is>
      </c>
      <c r="C62" s="20" t="inlineStr">
        <is>
          <t>Cụm Mặc Định</t>
        </is>
      </c>
      <c r="D62" s="19" t="inlineStr">
        <is>
          <t>101</t>
        </is>
      </c>
      <c r="E62" s="20" t="inlineStr">
        <is>
          <t>Cái Tàu Hạ</t>
        </is>
      </c>
      <c r="F62" s="21" t="n">
        <v>630</v>
      </c>
      <c r="G62" s="21" t="n">
        <v>1701</v>
      </c>
      <c r="H62" s="22">
        <f>IF(G62&gt;0, (N62*1000)/G62, 0)</f>
        <v/>
      </c>
      <c r="I62" s="23" t="n">
        <v>881</v>
      </c>
      <c r="J62" s="23" t="n">
        <v>193.8</v>
      </c>
      <c r="K62" s="23" t="n">
        <v>229.1</v>
      </c>
      <c r="L62" s="23" t="n">
        <v>211.4</v>
      </c>
      <c r="M62" s="23" t="n">
        <v>220.2</v>
      </c>
      <c r="N62" s="24">
        <f>SUM(J62:M62)</f>
        <v/>
      </c>
      <c r="O62" s="25">
        <f>IF(I62&gt;0, N62/I62, 0)</f>
        <v/>
      </c>
      <c r="P62" s="23" t="n">
        <v>370</v>
      </c>
      <c r="Q62" s="23" t="n">
        <v>81.40000000000001</v>
      </c>
      <c r="R62" s="23" t="n">
        <v>96.2</v>
      </c>
      <c r="S62" s="23" t="n">
        <v>88.8</v>
      </c>
      <c r="T62" s="23" t="n">
        <v>92.5</v>
      </c>
      <c r="U62" s="24">
        <f>SUM(Q62:T62)</f>
        <v/>
      </c>
      <c r="V62" s="23" t="n">
        <v>50.4</v>
      </c>
      <c r="W62" s="23" t="n">
        <v>59.6</v>
      </c>
      <c r="X62" s="23" t="n">
        <v>55</v>
      </c>
      <c r="Y62" s="23" t="n">
        <v>57.3</v>
      </c>
      <c r="Z62" s="24">
        <f>SUM(V62:Y62)</f>
        <v/>
      </c>
      <c r="AA62" s="23" t="n">
        <v>40.7</v>
      </c>
      <c r="AB62" s="23" t="n">
        <v>48.1</v>
      </c>
      <c r="AC62" s="23" t="n">
        <v>44.4</v>
      </c>
      <c r="AD62" s="23" t="n">
        <v>46.2</v>
      </c>
      <c r="AE62" s="24">
        <f>SUM(AA62:AD62)</f>
        <v/>
      </c>
      <c r="AF62" s="23" t="n">
        <v>378.8</v>
      </c>
      <c r="AG62" s="23" t="n">
        <v>83.3</v>
      </c>
      <c r="AH62" s="23" t="n">
        <v>98.5</v>
      </c>
      <c r="AI62" s="23" t="n">
        <v>90.90000000000001</v>
      </c>
      <c r="AJ62" s="23" t="n">
        <v>94.7</v>
      </c>
      <c r="AK62" s="24">
        <f>SUM(AG62:AJ62)</f>
        <v/>
      </c>
      <c r="AL62" s="25">
        <f>IF(N62&gt;0, AK62/N62, 0)</f>
        <v/>
      </c>
      <c r="AM62" s="21" t="n">
        <v>30</v>
      </c>
    </row>
    <row r="63" ht="20" customHeight="1">
      <c r="A63" s="26" t="n">
        <v>60</v>
      </c>
      <c r="B63" s="26" t="inlineStr">
        <is>
          <t>KV 1</t>
        </is>
      </c>
      <c r="C63" s="27" t="inlineStr">
        <is>
          <t>Cụm Mặc Định</t>
        </is>
      </c>
      <c r="D63" s="26" t="inlineStr">
        <is>
          <t>113</t>
        </is>
      </c>
      <c r="E63" s="27" t="inlineStr">
        <is>
          <t>Long Hậu</t>
        </is>
      </c>
      <c r="F63" s="28" t="n">
        <v>675</v>
      </c>
      <c r="G63" s="28" t="n">
        <v>1822</v>
      </c>
      <c r="H63" s="29">
        <f>IF(G63&gt;0, (N63*1000)/G63, 0)</f>
        <v/>
      </c>
      <c r="I63" s="30" t="n">
        <v>996.5</v>
      </c>
      <c r="J63" s="30" t="n">
        <v>219.2</v>
      </c>
      <c r="K63" s="30" t="n">
        <v>259.1</v>
      </c>
      <c r="L63" s="30" t="n">
        <v>239.2</v>
      </c>
      <c r="M63" s="30" t="n">
        <v>249.1</v>
      </c>
      <c r="N63" s="31">
        <f>SUM(J63:M63)</f>
        <v/>
      </c>
      <c r="O63" s="32">
        <f>IF(I63&gt;0, N63/I63, 0)</f>
        <v/>
      </c>
      <c r="P63" s="30" t="n">
        <v>418.5</v>
      </c>
      <c r="Q63" s="30" t="n">
        <v>92.09999999999999</v>
      </c>
      <c r="R63" s="30" t="n">
        <v>108.8</v>
      </c>
      <c r="S63" s="30" t="n">
        <v>100.5</v>
      </c>
      <c r="T63" s="30" t="n">
        <v>104.6</v>
      </c>
      <c r="U63" s="31">
        <f>SUM(Q63:T63)</f>
        <v/>
      </c>
      <c r="V63" s="30" t="n">
        <v>57</v>
      </c>
      <c r="W63" s="30" t="n">
        <v>67.40000000000001</v>
      </c>
      <c r="X63" s="30" t="n">
        <v>62.2</v>
      </c>
      <c r="Y63" s="30" t="n">
        <v>64.8</v>
      </c>
      <c r="Z63" s="31">
        <f>SUM(V63:Y63)</f>
        <v/>
      </c>
      <c r="AA63" s="30" t="n">
        <v>46</v>
      </c>
      <c r="AB63" s="30" t="n">
        <v>54.4</v>
      </c>
      <c r="AC63" s="30" t="n">
        <v>50.2</v>
      </c>
      <c r="AD63" s="30" t="n">
        <v>52.3</v>
      </c>
      <c r="AE63" s="31">
        <f>SUM(AA63:AD63)</f>
        <v/>
      </c>
      <c r="AF63" s="30" t="n">
        <v>428.5</v>
      </c>
      <c r="AG63" s="30" t="n">
        <v>94.3</v>
      </c>
      <c r="AH63" s="30" t="n">
        <v>111.4</v>
      </c>
      <c r="AI63" s="30" t="n">
        <v>102.9</v>
      </c>
      <c r="AJ63" s="30" t="n">
        <v>107.1</v>
      </c>
      <c r="AK63" s="31">
        <f>SUM(AG63:AJ63)</f>
        <v/>
      </c>
      <c r="AL63" s="32">
        <f>IF(N63&gt;0, AK63/N63, 0)</f>
        <v/>
      </c>
      <c r="AM63" s="28" t="n">
        <v>31</v>
      </c>
    </row>
    <row r="64" ht="20" customHeight="1">
      <c r="A64" s="19" t="n">
        <v>61</v>
      </c>
      <c r="B64" s="19" t="inlineStr">
        <is>
          <t>KV 2</t>
        </is>
      </c>
      <c r="C64" s="20" t="inlineStr">
        <is>
          <t>Cụm Mặc Định</t>
        </is>
      </c>
      <c r="D64" s="19" t="inlineStr">
        <is>
          <t>215</t>
        </is>
      </c>
      <c r="E64" s="20" t="inlineStr">
        <is>
          <t>Mỹ Tây</t>
        </is>
      </c>
      <c r="F64" s="21" t="n">
        <v>720</v>
      </c>
      <c r="G64" s="21" t="n">
        <v>1944</v>
      </c>
      <c r="H64" s="22">
        <f>IF(G64&gt;0, (N64*1000)/G64, 0)</f>
        <v/>
      </c>
      <c r="I64" s="23" t="n">
        <v>1112</v>
      </c>
      <c r="J64" s="23" t="n">
        <v>244.6</v>
      </c>
      <c r="K64" s="23" t="n">
        <v>289.1</v>
      </c>
      <c r="L64" s="23" t="n">
        <v>266.9</v>
      </c>
      <c r="M64" s="23" t="n">
        <v>278</v>
      </c>
      <c r="N64" s="24">
        <f>SUM(J64:M64)</f>
        <v/>
      </c>
      <c r="O64" s="25">
        <f>IF(I64&gt;0, N64/I64, 0)</f>
        <v/>
      </c>
      <c r="P64" s="23" t="n">
        <v>467</v>
      </c>
      <c r="Q64" s="23" t="n">
        <v>102.7</v>
      </c>
      <c r="R64" s="23" t="n">
        <v>121.4</v>
      </c>
      <c r="S64" s="23" t="n">
        <v>112.1</v>
      </c>
      <c r="T64" s="23" t="n">
        <v>116.8</v>
      </c>
      <c r="U64" s="24">
        <f>SUM(Q64:T64)</f>
        <v/>
      </c>
      <c r="V64" s="23" t="n">
        <v>63.6</v>
      </c>
      <c r="W64" s="23" t="n">
        <v>75.2</v>
      </c>
      <c r="X64" s="23" t="n">
        <v>69.40000000000001</v>
      </c>
      <c r="Y64" s="23" t="n">
        <v>72.3</v>
      </c>
      <c r="Z64" s="24">
        <f>SUM(V64:Y64)</f>
        <v/>
      </c>
      <c r="AA64" s="23" t="n">
        <v>51.4</v>
      </c>
      <c r="AB64" s="23" t="n">
        <v>60.7</v>
      </c>
      <c r="AC64" s="23" t="n">
        <v>56</v>
      </c>
      <c r="AD64" s="23" t="n">
        <v>58.4</v>
      </c>
      <c r="AE64" s="24">
        <f>SUM(AA64:AD64)</f>
        <v/>
      </c>
      <c r="AF64" s="23" t="n">
        <v>478.2</v>
      </c>
      <c r="AG64" s="23" t="n">
        <v>105.2</v>
      </c>
      <c r="AH64" s="23" t="n">
        <v>124.3</v>
      </c>
      <c r="AI64" s="23" t="n">
        <v>114.8</v>
      </c>
      <c r="AJ64" s="23" t="n">
        <v>119.5</v>
      </c>
      <c r="AK64" s="24">
        <f>SUM(AG64:AJ64)</f>
        <v/>
      </c>
      <c r="AL64" s="25">
        <f>IF(N64&gt;0, AK64/N64, 0)</f>
        <v/>
      </c>
      <c r="AM64" s="21" t="n">
        <v>32</v>
      </c>
    </row>
    <row r="65" ht="20" customHeight="1">
      <c r="A65" s="26" t="n">
        <v>62</v>
      </c>
      <c r="B65" s="26" t="inlineStr">
        <is>
          <t>KV 3</t>
        </is>
      </c>
      <c r="C65" s="27" t="inlineStr">
        <is>
          <t>Cụm Mặc Định</t>
        </is>
      </c>
      <c r="D65" s="26" t="inlineStr">
        <is>
          <t>313</t>
        </is>
      </c>
      <c r="E65" s="27" t="inlineStr">
        <is>
          <t>Chợ Cái Răng</t>
        </is>
      </c>
      <c r="F65" s="28" t="n">
        <v>765</v>
      </c>
      <c r="G65" s="28" t="n">
        <v>2065</v>
      </c>
      <c r="H65" s="29">
        <f>IF(G65&gt;0, (N65*1000)/G65, 0)</f>
        <v/>
      </c>
      <c r="I65" s="30" t="n">
        <v>1227.5</v>
      </c>
      <c r="J65" s="30" t="n">
        <v>270.1</v>
      </c>
      <c r="K65" s="30" t="n">
        <v>319.2</v>
      </c>
      <c r="L65" s="30" t="n">
        <v>294.6</v>
      </c>
      <c r="M65" s="30" t="n">
        <v>306.9</v>
      </c>
      <c r="N65" s="31">
        <f>SUM(J65:M65)</f>
        <v/>
      </c>
      <c r="O65" s="32">
        <f>IF(I65&gt;0, N65/I65, 0)</f>
        <v/>
      </c>
      <c r="P65" s="30" t="n">
        <v>515.5</v>
      </c>
      <c r="Q65" s="30" t="n">
        <v>113.4</v>
      </c>
      <c r="R65" s="30" t="n">
        <v>134.1</v>
      </c>
      <c r="S65" s="30" t="n">
        <v>123.7</v>
      </c>
      <c r="T65" s="30" t="n">
        <v>128.9</v>
      </c>
      <c r="U65" s="31">
        <f>SUM(Q65:T65)</f>
        <v/>
      </c>
      <c r="V65" s="30" t="n">
        <v>70.2</v>
      </c>
      <c r="W65" s="30" t="n">
        <v>83</v>
      </c>
      <c r="X65" s="30" t="n">
        <v>76.59999999999999</v>
      </c>
      <c r="Y65" s="30" t="n">
        <v>79.8</v>
      </c>
      <c r="Z65" s="31">
        <f>SUM(V65:Y65)</f>
        <v/>
      </c>
      <c r="AA65" s="30" t="n">
        <v>56.7</v>
      </c>
      <c r="AB65" s="30" t="n">
        <v>67</v>
      </c>
      <c r="AC65" s="30" t="n">
        <v>61.9</v>
      </c>
      <c r="AD65" s="30" t="n">
        <v>64.40000000000001</v>
      </c>
      <c r="AE65" s="31">
        <f>SUM(AA65:AD65)</f>
        <v/>
      </c>
      <c r="AF65" s="30" t="n">
        <v>527.8</v>
      </c>
      <c r="AG65" s="30" t="n">
        <v>116.1</v>
      </c>
      <c r="AH65" s="30" t="n">
        <v>137.3</v>
      </c>
      <c r="AI65" s="30" t="n">
        <v>126.7</v>
      </c>
      <c r="AJ65" s="30" t="n">
        <v>132</v>
      </c>
      <c r="AK65" s="31">
        <f>SUM(AG65:AJ65)</f>
        <v/>
      </c>
      <c r="AL65" s="32">
        <f>IF(N65&gt;0, AK65/N65, 0)</f>
        <v/>
      </c>
      <c r="AM65" s="28" t="n">
        <v>33</v>
      </c>
    </row>
    <row r="66" ht="25" customHeight="1">
      <c r="A66" s="33" t="inlineStr"/>
      <c r="B66" s="33" t="inlineStr"/>
      <c r="C66" s="33" t="inlineStr"/>
      <c r="D66" s="33" t="inlineStr"/>
      <c r="E66" s="33" t="inlineStr">
        <is>
          <t>TỔNG TOÀN CHUỖI (62 CỬA HÀNG)</t>
        </is>
      </c>
      <c r="F66" s="34">
        <f>SUM(F4:F65)</f>
        <v/>
      </c>
      <c r="G66" s="34">
        <f>SUM(G4:G65)</f>
        <v/>
      </c>
      <c r="H66" s="34">
        <f>IF(G66&gt;0, (N66*1000)/G66, 0)</f>
        <v/>
      </c>
      <c r="I66" s="35">
        <f>SUM(I4:I65)</f>
        <v/>
      </c>
      <c r="J66" s="35">
        <f>SUM(J4:J65)</f>
        <v/>
      </c>
      <c r="K66" s="35">
        <f>SUM(K4:K65)</f>
        <v/>
      </c>
      <c r="L66" s="35">
        <f>SUM(L4:L65)</f>
        <v/>
      </c>
      <c r="M66" s="35">
        <f>SUM(M4:M65)</f>
        <v/>
      </c>
      <c r="N66" s="35">
        <f>SUM(N4:N65)</f>
        <v/>
      </c>
      <c r="O66" s="36">
        <f>IF(I66&gt;0, N66/I66, 0)</f>
        <v/>
      </c>
      <c r="P66" s="35">
        <f>SUM(P4:P65)</f>
        <v/>
      </c>
      <c r="Q66" s="35">
        <f>SUM(Q4:Q65)</f>
        <v/>
      </c>
      <c r="R66" s="35">
        <f>SUM(R4:R65)</f>
        <v/>
      </c>
      <c r="S66" s="35">
        <f>SUM(S4:S65)</f>
        <v/>
      </c>
      <c r="T66" s="35">
        <f>SUM(T4:T65)</f>
        <v/>
      </c>
      <c r="U66" s="35">
        <f>SUM(U4:U65)</f>
        <v/>
      </c>
      <c r="V66" s="35">
        <f>SUM(V4:V65)</f>
        <v/>
      </c>
      <c r="W66" s="35">
        <f>SUM(W4:W65)</f>
        <v/>
      </c>
      <c r="X66" s="35">
        <f>SUM(X4:X65)</f>
        <v/>
      </c>
      <c r="Y66" s="35">
        <f>SUM(Y4:Y65)</f>
        <v/>
      </c>
      <c r="Z66" s="35">
        <f>SUM(Z4:Z65)</f>
        <v/>
      </c>
      <c r="AA66" s="35">
        <f>SUM(AA4:AA65)</f>
        <v/>
      </c>
      <c r="AB66" s="35">
        <f>SUM(AB4:AB65)</f>
        <v/>
      </c>
      <c r="AC66" s="35">
        <f>SUM(AC4:AC65)</f>
        <v/>
      </c>
      <c r="AD66" s="35">
        <f>SUM(AD4:AD65)</f>
        <v/>
      </c>
      <c r="AE66" s="35">
        <f>SUM(AE4:AE65)</f>
        <v/>
      </c>
      <c r="AF66" s="35">
        <f>SUM(AF4:AF65)</f>
        <v/>
      </c>
      <c r="AG66" s="35">
        <f>SUM(AG4:AG65)</f>
        <v/>
      </c>
      <c r="AH66" s="35">
        <f>SUM(AH4:AH65)</f>
        <v/>
      </c>
      <c r="AI66" s="35">
        <f>SUM(AI4:AI65)</f>
        <v/>
      </c>
      <c r="AJ66" s="35">
        <f>SUM(AJ4:AJ65)</f>
        <v/>
      </c>
      <c r="AK66" s="35">
        <f>SUM(AK4:AK65)</f>
        <v/>
      </c>
      <c r="AL66" s="36">
        <f>IF(N66&gt;0, AK66/N66, 0)</f>
        <v/>
      </c>
      <c r="AM66" s="34">
        <f>SUM(AM4:AM65)</f>
        <v/>
      </c>
    </row>
  </sheetData>
  <mergeCells count="13">
    <mergeCell ref="A1:AM1"/>
    <mergeCell ref="P2:U2"/>
    <mergeCell ref="V2:Z2"/>
    <mergeCell ref="I2:O2"/>
    <mergeCell ref="AA2:AE2"/>
    <mergeCell ref="D2:D3"/>
    <mergeCell ref="F2:H2"/>
    <mergeCell ref="B2:B3"/>
    <mergeCell ref="A2:A3"/>
    <mergeCell ref="C2:C3"/>
    <mergeCell ref="E2:E3"/>
    <mergeCell ref="AM2:AM3"/>
    <mergeCell ref="AF2:AL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H66"/>
  <sheetViews>
    <sheetView showGridLines="1"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6" customWidth="1" min="1" max="1"/>
    <col width="11" customWidth="1" min="2" max="2"/>
    <col width="11" customWidth="1" min="3" max="3"/>
    <col width="2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</cols>
  <sheetData>
    <row r="1" ht="36" customHeight="1">
      <c r="A1" s="37" t="inlineStr">
        <is>
          <t>BI'S MART - MA TRẬN BÓC TÁCH CƠ CẤU DOANH SỐ, TỒN KHO GIÁ VỐN/GIÁ BÁN &amp; 4 BRAND CHÍNH (ĐVT: VNĐ)</t>
        </is>
      </c>
    </row>
    <row r="2" ht="26" customHeight="1">
      <c r="A2" s="5" t="inlineStr">
        <is>
          <t>STT</t>
        </is>
      </c>
      <c r="B2" s="5" t="inlineStr">
        <is>
          <t>KHU VỰC</t>
        </is>
      </c>
      <c r="C2" s="5" t="inlineStr">
        <is>
          <t>MÃ SHOP</t>
        </is>
      </c>
      <c r="D2" s="5" t="inlineStr">
        <is>
          <t>TÊN CỬA HÀNG</t>
        </is>
      </c>
      <c r="E2" s="7" t="inlineStr">
        <is>
          <t>BÓC TÁCH DOANH THU THEO NGÀNH HÀNG (DOANH SỐ BÁN RA VNĐ)</t>
        </is>
      </c>
      <c r="F2" s="7" t="n"/>
      <c r="G2" s="7" t="n"/>
      <c r="H2" s="7" t="n"/>
      <c r="I2" s="7" t="n"/>
      <c r="J2" s="7" t="n"/>
      <c r="K2" s="7" t="n"/>
      <c r="L2" s="7" t="n"/>
      <c r="M2" s="7" t="n"/>
      <c r="N2" s="7" t="n"/>
      <c r="O2" s="7" t="n"/>
      <c r="P2" s="8" t="inlineStr">
        <is>
          <t>TỒN KHO THEO GIÁ VỐN &amp; GIÁ BÁN (VNĐ)</t>
        </is>
      </c>
      <c r="Q2" s="8" t="n"/>
      <c r="R2" s="8" t="n"/>
      <c r="S2" s="8" t="n"/>
      <c r="T2" s="8" t="n"/>
      <c r="U2" s="8" t="n"/>
      <c r="V2" s="8" t="n"/>
      <c r="W2" s="8" t="n"/>
      <c r="X2" s="8" t="n"/>
      <c r="Y2" s="9" t="inlineStr">
        <is>
          <t>CƠ CẤU THEO ĐỐI TƯỢNG SỬ DỤNG (VNĐ)</t>
        </is>
      </c>
      <c r="Z2" s="9" t="n"/>
      <c r="AA2" s="9" t="n"/>
      <c r="AB2" s="9" t="n"/>
      <c r="AC2" s="9" t="n"/>
      <c r="AD2" s="9" t="n"/>
      <c r="AE2" s="12" t="inlineStr">
        <is>
          <t>DOANH SỐ 4 THƯƠNG HIỆU LỚN (VNĐ)</t>
        </is>
      </c>
      <c r="AF2" s="12" t="n"/>
      <c r="AG2" s="12" t="n"/>
      <c r="AH2" s="12" t="n"/>
    </row>
    <row r="3" ht="24" customHeight="1">
      <c r="A3" s="13" t="n"/>
      <c r="B3" s="13" t="n"/>
      <c r="C3" s="13" t="n"/>
      <c r="D3" s="13" t="n"/>
      <c r="E3" s="15" t="inlineStr">
        <is>
          <t>SỮA BỘT TỔNG</t>
        </is>
      </c>
      <c r="F3" s="15" t="inlineStr">
        <is>
          <t>SỮA BỘT N1</t>
        </is>
      </c>
      <c r="G3" s="15" t="inlineStr">
        <is>
          <t>SỮA BỘT N2</t>
        </is>
      </c>
      <c r="H3" s="15" t="inlineStr">
        <is>
          <t>SỮA BỘT KHÁC</t>
        </is>
      </c>
      <c r="I3" s="15" t="inlineStr">
        <is>
          <t>CHECKSUM SB (=0)</t>
        </is>
      </c>
      <c r="J3" s="15" t="inlineStr">
        <is>
          <t>SBPS TỔNG</t>
        </is>
      </c>
      <c r="K3" s="15" t="inlineStr">
        <is>
          <t>SBPS N1</t>
        </is>
      </c>
      <c r="L3" s="15" t="inlineStr">
        <is>
          <t>SBPS N2</t>
        </is>
      </c>
      <c r="M3" s="15" t="inlineStr">
        <is>
          <t>SBPS KHÁC</t>
        </is>
      </c>
      <c r="N3" s="15" t="inlineStr">
        <is>
          <t>CHECKSUM SBPS (=0)</t>
        </is>
      </c>
      <c r="O3" s="15" t="inlineStr">
        <is>
          <t>NGÀNH HÀNG KHÁC</t>
        </is>
      </c>
      <c r="P3" s="16" t="inlineStr">
        <is>
          <t>SB TỒN GIÁ BÁN</t>
        </is>
      </c>
      <c r="Q3" s="16" t="inlineStr">
        <is>
          <t>SB TỒN GIÁ VỐN</t>
        </is>
      </c>
      <c r="R3" s="16" t="inlineStr">
        <is>
          <t>SB N1 TỒN VỐN</t>
        </is>
      </c>
      <c r="S3" s="16" t="inlineStr">
        <is>
          <t>SB N2 TỒN VỐN</t>
        </is>
      </c>
      <c r="T3" s="16" t="inlineStr">
        <is>
          <t>SB KHÁC TỒN VỐN</t>
        </is>
      </c>
      <c r="U3" s="16" t="inlineStr">
        <is>
          <t>SBPS TỒN GIÁ VỐN</t>
        </is>
      </c>
      <c r="V3" s="16" t="inlineStr">
        <is>
          <t>SBPS N1 TỒN VỐN</t>
        </is>
      </c>
      <c r="W3" s="16" t="inlineStr">
        <is>
          <t>SBPS N2 TỒN VỐN</t>
        </is>
      </c>
      <c r="X3" s="16" t="inlineStr">
        <is>
          <t>SBPS KHÁC TỒN VỐN</t>
        </is>
      </c>
      <c r="Y3" s="17" t="inlineStr">
        <is>
          <t>TRẺ EM / SBN1</t>
        </is>
      </c>
      <c r="Z3" s="17" t="inlineStr">
        <is>
          <t>TRẺ EM / SBN2</t>
        </is>
      </c>
      <c r="AA3" s="17" t="inlineStr">
        <is>
          <t>TRẺ EM / KHÁC</t>
        </is>
      </c>
      <c r="AB3" s="17" t="inlineStr">
        <is>
          <t>NGƯỜI LỚN / SBN1</t>
        </is>
      </c>
      <c r="AC3" s="17" t="inlineStr">
        <is>
          <t>NGƯỜI LỚN / SBN2</t>
        </is>
      </c>
      <c r="AD3" s="17" t="inlineStr">
        <is>
          <t>NGƯỜI LỚN / KHÁC</t>
        </is>
      </c>
      <c r="AE3" s="14" t="inlineStr">
        <is>
          <t>ABBOTT</t>
        </is>
      </c>
      <c r="AF3" s="14" t="inlineStr">
        <is>
          <t>NUTIFOOD</t>
        </is>
      </c>
      <c r="AG3" s="14" t="inlineStr">
        <is>
          <t>VITADAIRY</t>
        </is>
      </c>
      <c r="AH3" s="14" t="inlineStr">
        <is>
          <t>VINAMILK</t>
        </is>
      </c>
    </row>
    <row r="4" ht="20" customHeight="1">
      <c r="A4" s="19" t="n">
        <v>1</v>
      </c>
      <c r="B4" s="19" t="inlineStr">
        <is>
          <t>KV 1</t>
        </is>
      </c>
      <c r="C4" s="19" t="inlineStr">
        <is>
          <t>102</t>
        </is>
      </c>
      <c r="D4" s="20" t="inlineStr">
        <is>
          <t>Đông Thạnh</t>
        </is>
      </c>
      <c r="E4" s="22" t="n">
        <v>540946091</v>
      </c>
      <c r="F4" s="21" t="n">
        <v>166290000</v>
      </c>
      <c r="G4" s="21" t="n">
        <v>242237988</v>
      </c>
      <c r="H4" s="21" t="n">
        <v>132418103</v>
      </c>
      <c r="I4" s="38">
        <f>E4-(F4+G4+H4)</f>
        <v/>
      </c>
      <c r="J4" s="22" t="n">
        <v>419410394</v>
      </c>
      <c r="K4" s="21" t="n">
        <v>126142000</v>
      </c>
      <c r="L4" s="21" t="n">
        <v>244412718</v>
      </c>
      <c r="M4" s="21" t="n">
        <v>48855676</v>
      </c>
      <c r="N4" s="38">
        <f>J4-(K4+L4+M4)</f>
        <v/>
      </c>
      <c r="O4" s="21" t="n">
        <v>120000000</v>
      </c>
      <c r="P4" s="22" t="n">
        <v>730277222</v>
      </c>
      <c r="Q4" s="22" t="n">
        <v>567993395</v>
      </c>
      <c r="R4" s="21" t="n">
        <v>255597027</v>
      </c>
      <c r="S4" s="21" t="n">
        <v>227197358</v>
      </c>
      <c r="T4" s="21" t="n">
        <v>85199010</v>
      </c>
      <c r="U4" s="22" t="n">
        <v>398439874</v>
      </c>
      <c r="V4" s="21" t="n">
        <v>167344747</v>
      </c>
      <c r="W4" s="21" t="n">
        <v>171329145</v>
      </c>
      <c r="X4" s="21" t="n">
        <v>59765982</v>
      </c>
      <c r="Y4" s="21" t="n">
        <v>146335200</v>
      </c>
      <c r="Z4" s="21" t="n">
        <v>205902289</v>
      </c>
      <c r="AA4" s="21" t="n">
        <v>108582844</v>
      </c>
      <c r="AB4" s="21">
        <f>F4-Y4</f>
        <v/>
      </c>
      <c r="AC4" s="21">
        <f>G4-Z4</f>
        <v/>
      </c>
      <c r="AD4" s="21">
        <f>H4-AA4</f>
        <v/>
      </c>
      <c r="AE4" s="21" t="n">
        <v>25081374</v>
      </c>
      <c r="AF4" s="21" t="n">
        <v>151464905</v>
      </c>
      <c r="AG4" s="21" t="n">
        <v>119008140</v>
      </c>
      <c r="AH4" s="21" t="n">
        <v>129827061</v>
      </c>
    </row>
    <row r="5" ht="20" customHeight="1">
      <c r="A5" s="26" t="n">
        <v>2</v>
      </c>
      <c r="B5" s="26" t="inlineStr">
        <is>
          <t>KV 1</t>
        </is>
      </c>
      <c r="C5" s="26" t="inlineStr">
        <is>
          <t>103</t>
        </is>
      </c>
      <c r="D5" s="27" t="inlineStr">
        <is>
          <t>Long Hựu</t>
        </is>
      </c>
      <c r="E5" s="29" t="n">
        <v>586541459</v>
      </c>
      <c r="F5" s="28" t="n">
        <v>180135000</v>
      </c>
      <c r="G5" s="28" t="n">
        <v>264543129</v>
      </c>
      <c r="H5" s="28" t="n">
        <v>141863330</v>
      </c>
      <c r="I5" s="39">
        <f>E5-(F5+G5+H5)</f>
        <v/>
      </c>
      <c r="J5" s="29" t="n">
        <v>448432602</v>
      </c>
      <c r="K5" s="28" t="n">
        <v>132144000</v>
      </c>
      <c r="L5" s="28" t="n">
        <v>244947234</v>
      </c>
      <c r="M5" s="28" t="n">
        <v>71341368</v>
      </c>
      <c r="N5" s="39">
        <f>J5-(K5+L5+M5)</f>
        <v/>
      </c>
      <c r="O5" s="28" t="n">
        <v>138000000</v>
      </c>
      <c r="P5" s="29" t="n">
        <v>791830969</v>
      </c>
      <c r="Q5" s="29" t="n">
        <v>615868531</v>
      </c>
      <c r="R5" s="28" t="n">
        <v>277140838</v>
      </c>
      <c r="S5" s="28" t="n">
        <v>246347412</v>
      </c>
      <c r="T5" s="28" t="n">
        <v>92380281</v>
      </c>
      <c r="U5" s="29" t="n">
        <v>426010971</v>
      </c>
      <c r="V5" s="28" t="n">
        <v>178924607</v>
      </c>
      <c r="W5" s="28" t="n">
        <v>183184717</v>
      </c>
      <c r="X5" s="28" t="n">
        <v>63901647</v>
      </c>
      <c r="Y5" s="28" t="n">
        <v>158518800</v>
      </c>
      <c r="Z5" s="28" t="n">
        <v>224861659</v>
      </c>
      <c r="AA5" s="28" t="n">
        <v>116327930</v>
      </c>
      <c r="AB5" s="28">
        <f>F5-Y5</f>
        <v/>
      </c>
      <c r="AC5" s="28">
        <f>G5-Z5</f>
        <v/>
      </c>
      <c r="AD5" s="28">
        <f>H5-AA5</f>
        <v/>
      </c>
      <c r="AE5" s="28" t="n">
        <v>40037372</v>
      </c>
      <c r="AF5" s="28" t="n">
        <v>164231608</v>
      </c>
      <c r="AG5" s="28" t="n">
        <v>129039120</v>
      </c>
      <c r="AH5" s="28" t="n">
        <v>140769950</v>
      </c>
    </row>
    <row r="6" ht="20" customHeight="1">
      <c r="A6" s="19" t="n">
        <v>3</v>
      </c>
      <c r="B6" s="19" t="inlineStr">
        <is>
          <t>KV 1</t>
        </is>
      </c>
      <c r="C6" s="19" t="inlineStr">
        <is>
          <t>104</t>
        </is>
      </c>
      <c r="D6" s="20" t="inlineStr">
        <is>
          <t>Phước Vân</t>
        </is>
      </c>
      <c r="E6" s="22" t="n">
        <v>446278300</v>
      </c>
      <c r="F6" s="21" t="n">
        <v>82190000</v>
      </c>
      <c r="G6" s="21" t="n">
        <v>220681806</v>
      </c>
      <c r="H6" s="21" t="n">
        <v>143406494</v>
      </c>
      <c r="I6" s="38">
        <f>E6-(F6+G6+H6)</f>
        <v/>
      </c>
      <c r="J6" s="22" t="n">
        <v>305481288</v>
      </c>
      <c r="K6" s="21" t="n">
        <v>76321000</v>
      </c>
      <c r="L6" s="21" t="n">
        <v>203455693</v>
      </c>
      <c r="M6" s="21" t="n">
        <v>25704595</v>
      </c>
      <c r="N6" s="38">
        <f>J6-(K6+L6+M6)</f>
        <v/>
      </c>
      <c r="O6" s="21" t="n">
        <v>156000000</v>
      </c>
      <c r="P6" s="22" t="n">
        <v>602475705</v>
      </c>
      <c r="Q6" s="22" t="n">
        <v>468592215</v>
      </c>
      <c r="R6" s="21" t="n">
        <v>210866496</v>
      </c>
      <c r="S6" s="21" t="n">
        <v>187436886</v>
      </c>
      <c r="T6" s="21" t="n">
        <v>70288833</v>
      </c>
      <c r="U6" s="22" t="n">
        <v>290207223</v>
      </c>
      <c r="V6" s="21" t="n">
        <v>121887033</v>
      </c>
      <c r="W6" s="21" t="n">
        <v>124789105</v>
      </c>
      <c r="X6" s="21" t="n">
        <v>43531085</v>
      </c>
      <c r="Y6" s="21" t="n">
        <v>72327200</v>
      </c>
      <c r="Z6" s="21" t="n">
        <v>187579535</v>
      </c>
      <c r="AA6" s="21" t="n">
        <v>117593325</v>
      </c>
      <c r="AB6" s="21">
        <f>F6-Y6</f>
        <v/>
      </c>
      <c r="AC6" s="21">
        <f>G6-Z6</f>
        <v/>
      </c>
      <c r="AD6" s="21">
        <f>H6-AA6</f>
        <v/>
      </c>
      <c r="AE6" s="21" t="n">
        <v>34425420</v>
      </c>
      <c r="AF6" s="21" t="n">
        <v>124957924</v>
      </c>
      <c r="AG6" s="21" t="n">
        <v>98181226</v>
      </c>
      <c r="AH6" s="21" t="n">
        <v>107106792</v>
      </c>
    </row>
    <row r="7" ht="20" customHeight="1">
      <c r="A7" s="26" t="n">
        <v>4</v>
      </c>
      <c r="B7" s="26" t="inlineStr">
        <is>
          <t>KV 1</t>
        </is>
      </c>
      <c r="C7" s="26" t="inlineStr">
        <is>
          <t>105</t>
        </is>
      </c>
      <c r="D7" s="27" t="inlineStr">
        <is>
          <t>Cầu Tràm</t>
        </is>
      </c>
      <c r="E7" s="29" t="n">
        <v>339730699</v>
      </c>
      <c r="F7" s="28" t="n">
        <v>74778352</v>
      </c>
      <c r="G7" s="28" t="n">
        <v>173192897</v>
      </c>
      <c r="H7" s="28" t="n">
        <v>91759450</v>
      </c>
      <c r="I7" s="39">
        <f>E7-(F7+G7+H7)</f>
        <v/>
      </c>
      <c r="J7" s="29" t="n">
        <v>217199027</v>
      </c>
      <c r="K7" s="28" t="n">
        <v>88432000</v>
      </c>
      <c r="L7" s="28" t="n">
        <v>100114388</v>
      </c>
      <c r="M7" s="28" t="n">
        <v>28652639</v>
      </c>
      <c r="N7" s="39">
        <f>J7-(K7+L7+M7)</f>
        <v/>
      </c>
      <c r="O7" s="28" t="n">
        <v>174000000</v>
      </c>
      <c r="P7" s="29" t="n">
        <v>458636443</v>
      </c>
      <c r="Q7" s="29" t="n">
        <v>356717233</v>
      </c>
      <c r="R7" s="28" t="n">
        <v>160522754</v>
      </c>
      <c r="S7" s="28" t="n">
        <v>142686893</v>
      </c>
      <c r="T7" s="28" t="n">
        <v>53507586</v>
      </c>
      <c r="U7" s="29" t="n">
        <v>206339075</v>
      </c>
      <c r="V7" s="28" t="n">
        <v>86662411</v>
      </c>
      <c r="W7" s="28" t="n">
        <v>88725802</v>
      </c>
      <c r="X7" s="28" t="n">
        <v>30950862</v>
      </c>
      <c r="Y7" s="28" t="n">
        <v>65804949</v>
      </c>
      <c r="Z7" s="28" t="n">
        <v>147213962</v>
      </c>
      <c r="AA7" s="28" t="n">
        <v>75242749</v>
      </c>
      <c r="AB7" s="28">
        <f>F7-Y7</f>
        <v/>
      </c>
      <c r="AC7" s="28">
        <f>G7-Z7</f>
        <v/>
      </c>
      <c r="AD7" s="28">
        <f>H7-AA7</f>
        <v/>
      </c>
      <c r="AE7" s="28" t="n">
        <v>6313000</v>
      </c>
      <c r="AF7" s="28" t="n">
        <v>95124595</v>
      </c>
      <c r="AG7" s="28" t="n">
        <v>74740753</v>
      </c>
      <c r="AH7" s="28" t="n">
        <v>81535367</v>
      </c>
    </row>
    <row r="8" ht="20" customHeight="1">
      <c r="A8" s="19" t="n">
        <v>5</v>
      </c>
      <c r="B8" s="19" t="inlineStr">
        <is>
          <t>KV 1</t>
        </is>
      </c>
      <c r="C8" s="19" t="inlineStr">
        <is>
          <t>106</t>
        </is>
      </c>
      <c r="D8" s="20" t="inlineStr">
        <is>
          <t>Cần Đước</t>
        </is>
      </c>
      <c r="E8" s="22" t="n">
        <v>603184277</v>
      </c>
      <c r="F8" s="21" t="n">
        <v>113263009</v>
      </c>
      <c r="G8" s="21" t="n">
        <v>310562224</v>
      </c>
      <c r="H8" s="21" t="n">
        <v>179359044</v>
      </c>
      <c r="I8" s="38">
        <f>E8-(F8+G8+H8)</f>
        <v/>
      </c>
      <c r="J8" s="22" t="n">
        <v>322148170</v>
      </c>
      <c r="K8" s="21" t="n">
        <v>61044000</v>
      </c>
      <c r="L8" s="21" t="n">
        <v>231511414</v>
      </c>
      <c r="M8" s="21" t="n">
        <v>29592756</v>
      </c>
      <c r="N8" s="38">
        <f>J8-(K8+L8+M8)</f>
        <v/>
      </c>
      <c r="O8" s="21" t="n">
        <v>192000000</v>
      </c>
      <c r="P8" s="22" t="n">
        <v>814298773</v>
      </c>
      <c r="Q8" s="22" t="n">
        <v>633343490</v>
      </c>
      <c r="R8" s="21" t="n">
        <v>285004570</v>
      </c>
      <c r="S8" s="21" t="n">
        <v>253337396</v>
      </c>
      <c r="T8" s="21" t="n">
        <v>95001524</v>
      </c>
      <c r="U8" s="22" t="n">
        <v>306040761</v>
      </c>
      <c r="V8" s="21" t="n">
        <v>128537119</v>
      </c>
      <c r="W8" s="21" t="n">
        <v>131597527</v>
      </c>
      <c r="X8" s="21" t="n">
        <v>45906115</v>
      </c>
      <c r="Y8" s="21" t="n">
        <v>99671447</v>
      </c>
      <c r="Z8" s="21" t="n">
        <v>263977890</v>
      </c>
      <c r="AA8" s="21" t="n">
        <v>147074416</v>
      </c>
      <c r="AB8" s="21">
        <f>F8-Y8</f>
        <v/>
      </c>
      <c r="AC8" s="21">
        <f>G8-Z8</f>
        <v/>
      </c>
      <c r="AD8" s="21">
        <f>H8-AA8</f>
        <v/>
      </c>
      <c r="AE8" s="21" t="n">
        <v>56314851</v>
      </c>
      <c r="AF8" s="21" t="n">
        <v>168891597</v>
      </c>
      <c r="AG8" s="21" t="n">
        <v>132700540</v>
      </c>
      <c r="AH8" s="21" t="n">
        <v>144764226</v>
      </c>
    </row>
    <row r="9" ht="20" customHeight="1">
      <c r="A9" s="26" t="n">
        <v>6</v>
      </c>
      <c r="B9" s="26" t="inlineStr">
        <is>
          <t>KV 1</t>
        </is>
      </c>
      <c r="C9" s="26" t="inlineStr">
        <is>
          <t>107</t>
        </is>
      </c>
      <c r="D9" s="27" t="inlineStr">
        <is>
          <t>Phước Lại</t>
        </is>
      </c>
      <c r="E9" s="29" t="n">
        <v>151095330</v>
      </c>
      <c r="F9" s="28" t="n">
        <v>54953212</v>
      </c>
      <c r="G9" s="28" t="n">
        <v>63188115</v>
      </c>
      <c r="H9" s="28" t="n">
        <v>32954003</v>
      </c>
      <c r="I9" s="39">
        <f>E9-(F9+G9+H9)</f>
        <v/>
      </c>
      <c r="J9" s="29" t="n">
        <v>106557917</v>
      </c>
      <c r="K9" s="28" t="n">
        <v>33840000</v>
      </c>
      <c r="L9" s="28" t="n">
        <v>61468970</v>
      </c>
      <c r="M9" s="28" t="n">
        <v>11248947</v>
      </c>
      <c r="N9" s="39">
        <f>J9-(K9+L9+M9)</f>
        <v/>
      </c>
      <c r="O9" s="28" t="n">
        <v>210000000</v>
      </c>
      <c r="P9" s="29" t="n">
        <v>203978695</v>
      </c>
      <c r="Q9" s="29" t="n">
        <v>158650096</v>
      </c>
      <c r="R9" s="28" t="n">
        <v>71392543</v>
      </c>
      <c r="S9" s="28" t="n">
        <v>63460038</v>
      </c>
      <c r="T9" s="28" t="n">
        <v>23797515</v>
      </c>
      <c r="U9" s="29" t="n">
        <v>101230021</v>
      </c>
      <c r="V9" s="28" t="n">
        <v>42516608</v>
      </c>
      <c r="W9" s="28" t="n">
        <v>43528909</v>
      </c>
      <c r="X9" s="28" t="n">
        <v>15184504</v>
      </c>
      <c r="Y9" s="28" t="n">
        <v>48358826</v>
      </c>
      <c r="Z9" s="28" t="n">
        <v>53709897</v>
      </c>
      <c r="AA9" s="28" t="n">
        <v>27022282</v>
      </c>
      <c r="AB9" s="28">
        <f>F9-Y9</f>
        <v/>
      </c>
      <c r="AC9" s="28">
        <f>G9-Z9</f>
        <v/>
      </c>
      <c r="AD9" s="28">
        <f>H9-AA9</f>
        <v/>
      </c>
      <c r="AE9" s="28" t="n">
        <v>24175252</v>
      </c>
      <c r="AF9" s="28" t="n">
        <v>42306692</v>
      </c>
      <c r="AG9" s="28" t="n">
        <v>33240972</v>
      </c>
      <c r="AH9" s="28" t="n">
        <v>36262879</v>
      </c>
    </row>
    <row r="10" ht="20" customHeight="1">
      <c r="A10" s="19" t="n">
        <v>7</v>
      </c>
      <c r="B10" s="19" t="inlineStr">
        <is>
          <t>KV 1</t>
        </is>
      </c>
      <c r="C10" s="19" t="inlineStr">
        <is>
          <t>108</t>
        </is>
      </c>
      <c r="D10" s="20" t="inlineStr">
        <is>
          <t>Cần Giuộc</t>
        </is>
      </c>
      <c r="E10" s="22" t="n">
        <v>434459868</v>
      </c>
      <c r="F10" s="21" t="n">
        <v>74096000</v>
      </c>
      <c r="G10" s="21" t="n">
        <v>194796137</v>
      </c>
      <c r="H10" s="21" t="n">
        <v>165567731</v>
      </c>
      <c r="I10" s="38">
        <f>E10-(F10+G10+H10)</f>
        <v/>
      </c>
      <c r="J10" s="22" t="n">
        <v>238149870</v>
      </c>
      <c r="K10" s="21" t="n">
        <v>70039000</v>
      </c>
      <c r="L10" s="21" t="n">
        <v>143563596</v>
      </c>
      <c r="M10" s="21" t="n">
        <v>24547274</v>
      </c>
      <c r="N10" s="38">
        <f>J10-(K10+L10+M10)</f>
        <v/>
      </c>
      <c r="O10" s="21" t="n">
        <v>120000000</v>
      </c>
      <c r="P10" s="22" t="n">
        <v>586520821</v>
      </c>
      <c r="Q10" s="22" t="n">
        <v>456182861</v>
      </c>
      <c r="R10" s="21" t="n">
        <v>205282287</v>
      </c>
      <c r="S10" s="21" t="n">
        <v>182473144</v>
      </c>
      <c r="T10" s="21" t="n">
        <v>68427430</v>
      </c>
      <c r="U10" s="22" t="n">
        <v>226242376</v>
      </c>
      <c r="V10" s="21" t="n">
        <v>95021797</v>
      </c>
      <c r="W10" s="21" t="n">
        <v>97284221</v>
      </c>
      <c r="X10" s="21" t="n">
        <v>33936358</v>
      </c>
      <c r="Y10" s="21" t="n">
        <v>65204480</v>
      </c>
      <c r="Z10" s="21" t="n">
        <v>165576716</v>
      </c>
      <c r="AA10" s="21" t="n">
        <v>135765539</v>
      </c>
      <c r="AB10" s="21">
        <f>F10-Y10</f>
        <v/>
      </c>
      <c r="AC10" s="21">
        <f>G10-Z10</f>
        <v/>
      </c>
      <c r="AD10" s="21">
        <f>H10-AA10</f>
        <v/>
      </c>
      <c r="AE10" s="21" t="n">
        <v>19180563</v>
      </c>
      <c r="AF10" s="21" t="n">
        <v>121648763</v>
      </c>
      <c r="AG10" s="21" t="n">
        <v>95581170</v>
      </c>
      <c r="AH10" s="21" t="n">
        <v>104270368</v>
      </c>
    </row>
    <row r="11" ht="20" customHeight="1">
      <c r="A11" s="26" t="n">
        <v>8</v>
      </c>
      <c r="B11" s="26" t="inlineStr">
        <is>
          <t>KV 1</t>
        </is>
      </c>
      <c r="C11" s="26" t="inlineStr">
        <is>
          <t>109</t>
        </is>
      </c>
      <c r="D11" s="27" t="inlineStr">
        <is>
          <t>Hiệp Phước</t>
        </is>
      </c>
      <c r="E11" s="29" t="n">
        <v>202995636</v>
      </c>
      <c r="F11" s="28" t="n">
        <v>46786000</v>
      </c>
      <c r="G11" s="28" t="n">
        <v>120056000</v>
      </c>
      <c r="H11" s="28" t="n">
        <v>36153636</v>
      </c>
      <c r="I11" s="39">
        <f>E11-(F11+G11+H11)</f>
        <v/>
      </c>
      <c r="J11" s="29" t="n">
        <v>139815188</v>
      </c>
      <c r="K11" s="28" t="n">
        <v>44386000</v>
      </c>
      <c r="L11" s="28" t="n">
        <v>82458500</v>
      </c>
      <c r="M11" s="28" t="n">
        <v>12970688</v>
      </c>
      <c r="N11" s="39">
        <f>J11-(K11+L11+M11)</f>
        <v/>
      </c>
      <c r="O11" s="28" t="n">
        <v>138000000</v>
      </c>
      <c r="P11" s="29" t="n">
        <v>274044108</v>
      </c>
      <c r="Q11" s="29" t="n">
        <v>213145417</v>
      </c>
      <c r="R11" s="28" t="n">
        <v>95915437</v>
      </c>
      <c r="S11" s="28" t="n">
        <v>85258166</v>
      </c>
      <c r="T11" s="28" t="n">
        <v>31971814</v>
      </c>
      <c r="U11" s="29" t="n">
        <v>132824428</v>
      </c>
      <c r="V11" s="28" t="n">
        <v>55786259</v>
      </c>
      <c r="W11" s="28" t="n">
        <v>57114504</v>
      </c>
      <c r="X11" s="28" t="n">
        <v>19923665</v>
      </c>
      <c r="Y11" s="28" t="n">
        <v>41171680</v>
      </c>
      <c r="Z11" s="28" t="n">
        <v>102047600</v>
      </c>
      <c r="AA11" s="28" t="n">
        <v>29645981</v>
      </c>
      <c r="AB11" s="28">
        <f>F11-Y11</f>
        <v/>
      </c>
      <c r="AC11" s="28">
        <f>G11-Z11</f>
        <v/>
      </c>
      <c r="AD11" s="28">
        <f>H11-AA11</f>
        <v/>
      </c>
      <c r="AE11" s="28" t="n">
        <v>32479301</v>
      </c>
      <c r="AF11" s="28" t="n">
        <v>56838778</v>
      </c>
      <c r="AG11" s="28" t="n">
        <v>44659039</v>
      </c>
      <c r="AH11" s="28" t="n">
        <v>48718952</v>
      </c>
    </row>
    <row r="12" ht="20" customHeight="1">
      <c r="A12" s="19" t="n">
        <v>9</v>
      </c>
      <c r="B12" s="19" t="inlineStr">
        <is>
          <t>KV 1</t>
        </is>
      </c>
      <c r="C12" s="19" t="inlineStr">
        <is>
          <t>110</t>
        </is>
      </c>
      <c r="D12" s="20" t="inlineStr">
        <is>
          <t>Tân Tập</t>
        </is>
      </c>
      <c r="E12" s="22" t="n">
        <v>343326579</v>
      </c>
      <c r="F12" s="21" t="n">
        <v>106622033</v>
      </c>
      <c r="G12" s="21" t="n">
        <v>131339081</v>
      </c>
      <c r="H12" s="21" t="n">
        <v>105365465</v>
      </c>
      <c r="I12" s="38">
        <f>E12-(F12+G12+H12)</f>
        <v/>
      </c>
      <c r="J12" s="22" t="n">
        <v>319831767</v>
      </c>
      <c r="K12" s="21" t="n">
        <v>76183000</v>
      </c>
      <c r="L12" s="21" t="n">
        <v>217720404</v>
      </c>
      <c r="M12" s="21" t="n">
        <v>25928363</v>
      </c>
      <c r="N12" s="38">
        <f>J12-(K12+L12+M12)</f>
        <v/>
      </c>
      <c r="O12" s="21" t="n">
        <v>156000000</v>
      </c>
      <c r="P12" s="22" t="n">
        <v>463490881</v>
      </c>
      <c r="Q12" s="22" t="n">
        <v>360492907</v>
      </c>
      <c r="R12" s="21" t="n">
        <v>162221808</v>
      </c>
      <c r="S12" s="21" t="n">
        <v>144197162</v>
      </c>
      <c r="T12" s="21" t="n">
        <v>54073937</v>
      </c>
      <c r="U12" s="22" t="n">
        <v>303840178</v>
      </c>
      <c r="V12" s="21" t="n">
        <v>127612874</v>
      </c>
      <c r="W12" s="21" t="n">
        <v>130651276</v>
      </c>
      <c r="X12" s="21" t="n">
        <v>45576028</v>
      </c>
      <c r="Y12" s="21" t="n">
        <v>93827389</v>
      </c>
      <c r="Z12" s="21" t="n">
        <v>111638218</v>
      </c>
      <c r="AA12" s="21" t="n">
        <v>86399681</v>
      </c>
      <c r="AB12" s="21">
        <f>F12-Y12</f>
        <v/>
      </c>
      <c r="AC12" s="21">
        <f>G12-Z12</f>
        <v/>
      </c>
      <c r="AD12" s="21">
        <f>H12-AA12</f>
        <v/>
      </c>
      <c r="AE12" s="21" t="n">
        <v>25537000</v>
      </c>
      <c r="AF12" s="21" t="n">
        <v>96131442</v>
      </c>
      <c r="AG12" s="21" t="n">
        <v>75531847</v>
      </c>
      <c r="AH12" s="21" t="n">
        <v>82398378</v>
      </c>
    </row>
    <row r="13" ht="20" customHeight="1">
      <c r="A13" s="26" t="n">
        <v>10</v>
      </c>
      <c r="B13" s="26" t="inlineStr">
        <is>
          <t>KV 1</t>
        </is>
      </c>
      <c r="C13" s="26" t="inlineStr">
        <is>
          <t>111</t>
        </is>
      </c>
      <c r="D13" s="27" t="inlineStr">
        <is>
          <t>Hưng Long</t>
        </is>
      </c>
      <c r="E13" s="29" t="n">
        <v>190590000</v>
      </c>
      <c r="F13" s="28" t="n">
        <v>38854000</v>
      </c>
      <c r="G13" s="28" t="n">
        <v>107758000</v>
      </c>
      <c r="H13" s="28" t="n">
        <v>43978000</v>
      </c>
      <c r="I13" s="39">
        <f>E13-(F13+G13+H13)</f>
        <v/>
      </c>
      <c r="J13" s="29" t="n">
        <v>47092800</v>
      </c>
      <c r="K13" s="28" t="n">
        <v>30908000</v>
      </c>
      <c r="L13" s="28" t="n">
        <v>10451000</v>
      </c>
      <c r="M13" s="28" t="n">
        <v>5733800</v>
      </c>
      <c r="N13" s="39">
        <f>J13-(K13+L13+M13)</f>
        <v/>
      </c>
      <c r="O13" s="28" t="n">
        <v>174000000</v>
      </c>
      <c r="P13" s="29" t="n">
        <v>257296500</v>
      </c>
      <c r="Q13" s="29" t="n">
        <v>200119500</v>
      </c>
      <c r="R13" s="28" t="n">
        <v>90053775</v>
      </c>
      <c r="S13" s="28" t="n">
        <v>80047800</v>
      </c>
      <c r="T13" s="28" t="n">
        <v>30017925</v>
      </c>
      <c r="U13" s="29" t="n">
        <v>44738160</v>
      </c>
      <c r="V13" s="28" t="n">
        <v>18790027</v>
      </c>
      <c r="W13" s="28" t="n">
        <v>19237408</v>
      </c>
      <c r="X13" s="28" t="n">
        <v>6710725</v>
      </c>
      <c r="Y13" s="28" t="n">
        <v>34191520</v>
      </c>
      <c r="Z13" s="28" t="n">
        <v>91594300</v>
      </c>
      <c r="AA13" s="28" t="n">
        <v>36061960</v>
      </c>
      <c r="AB13" s="28">
        <f>F13-Y13</f>
        <v/>
      </c>
      <c r="AC13" s="28">
        <f>G13-Z13</f>
        <v/>
      </c>
      <c r="AD13" s="28">
        <f>H13-AA13</f>
        <v/>
      </c>
      <c r="AE13" s="28" t="n">
        <v>30494400</v>
      </c>
      <c r="AF13" s="28" t="n">
        <v>53365200</v>
      </c>
      <c r="AG13" s="28" t="n">
        <v>41929800</v>
      </c>
      <c r="AH13" s="28" t="n">
        <v>45741600</v>
      </c>
    </row>
    <row r="14" ht="20" customHeight="1">
      <c r="A14" s="19" t="n">
        <v>11</v>
      </c>
      <c r="B14" s="19" t="inlineStr">
        <is>
          <t>KV 1</t>
        </is>
      </c>
      <c r="C14" s="19" t="inlineStr">
        <is>
          <t>112</t>
        </is>
      </c>
      <c r="D14" s="20" t="inlineStr">
        <is>
          <t>Phước Kiển</t>
        </is>
      </c>
      <c r="E14" s="22" t="n">
        <v>161116658</v>
      </c>
      <c r="F14" s="21" t="n">
        <v>40526809</v>
      </c>
      <c r="G14" s="21" t="n">
        <v>82442849</v>
      </c>
      <c r="H14" s="21" t="n">
        <v>38147000</v>
      </c>
      <c r="I14" s="38">
        <f>E14-(F14+G14+H14)</f>
        <v/>
      </c>
      <c r="J14" s="22" t="n">
        <v>276000000</v>
      </c>
      <c r="K14" s="21" t="n">
        <v>113160000</v>
      </c>
      <c r="L14" s="21" t="n">
        <v>115920000</v>
      </c>
      <c r="M14" s="21" t="n">
        <v>46920000</v>
      </c>
      <c r="N14" s="38">
        <f>J14-(K14+L14+M14)</f>
        <v/>
      </c>
      <c r="O14" s="21" t="n">
        <v>192000000</v>
      </c>
      <c r="P14" s="22" t="n">
        <v>217507488</v>
      </c>
      <c r="Q14" s="22" t="n">
        <v>169172490</v>
      </c>
      <c r="R14" s="21" t="n">
        <v>76127620</v>
      </c>
      <c r="S14" s="21" t="n">
        <v>67668996</v>
      </c>
      <c r="T14" s="21" t="n">
        <v>25375874</v>
      </c>
      <c r="U14" s="22" t="n">
        <v>262200000</v>
      </c>
      <c r="V14" s="21" t="n">
        <v>110124000</v>
      </c>
      <c r="W14" s="21" t="n">
        <v>112746000</v>
      </c>
      <c r="X14" s="21" t="n">
        <v>39330000</v>
      </c>
      <c r="Y14" s="21" t="n">
        <v>35663591</v>
      </c>
      <c r="Z14" s="21" t="n">
        <v>70076421</v>
      </c>
      <c r="AA14" s="21" t="n">
        <v>31280539</v>
      </c>
      <c r="AB14" s="21">
        <f>F14-Y14</f>
        <v/>
      </c>
      <c r="AC14" s="21">
        <f>G14-Z14</f>
        <v/>
      </c>
      <c r="AD14" s="21">
        <f>H14-AA14</f>
        <v/>
      </c>
      <c r="AE14" s="21" t="n">
        <v>25778665</v>
      </c>
      <c r="AF14" s="21" t="n">
        <v>45112664</v>
      </c>
      <c r="AG14" s="21" t="n">
        <v>35445664</v>
      </c>
      <c r="AH14" s="21" t="n">
        <v>38667997</v>
      </c>
    </row>
    <row r="15" ht="20" customHeight="1">
      <c r="A15" s="26" t="n">
        <v>12</v>
      </c>
      <c r="B15" s="26" t="inlineStr">
        <is>
          <t>KV 2</t>
        </is>
      </c>
      <c r="C15" s="26" t="inlineStr">
        <is>
          <t>202</t>
        </is>
      </c>
      <c r="D15" s="27" t="inlineStr">
        <is>
          <t>Bình Tấn</t>
        </is>
      </c>
      <c r="E15" s="29" t="n">
        <v>415000000</v>
      </c>
      <c r="F15" s="28" t="n">
        <v>182600000</v>
      </c>
      <c r="G15" s="28" t="n">
        <v>157700000</v>
      </c>
      <c r="H15" s="28" t="n">
        <v>74700000</v>
      </c>
      <c r="I15" s="39">
        <f>E15-(F15+G15+H15)</f>
        <v/>
      </c>
      <c r="J15" s="29" t="n">
        <v>308000000</v>
      </c>
      <c r="K15" s="28" t="n">
        <v>126279999</v>
      </c>
      <c r="L15" s="28" t="n">
        <v>129360000</v>
      </c>
      <c r="M15" s="28" t="n">
        <v>52360001</v>
      </c>
      <c r="N15" s="39">
        <f>J15-(K15+L15+M15)</f>
        <v/>
      </c>
      <c r="O15" s="28" t="n">
        <v>210000000</v>
      </c>
      <c r="P15" s="29" t="n">
        <v>560250000</v>
      </c>
      <c r="Q15" s="29" t="n">
        <v>435750000</v>
      </c>
      <c r="R15" s="28" t="n">
        <v>196087500</v>
      </c>
      <c r="S15" s="28" t="n">
        <v>174300000</v>
      </c>
      <c r="T15" s="28" t="n">
        <v>65362500</v>
      </c>
      <c r="U15" s="29" t="n">
        <v>292600000</v>
      </c>
      <c r="V15" s="28" t="n">
        <v>122892000</v>
      </c>
      <c r="W15" s="28" t="n">
        <v>125818000</v>
      </c>
      <c r="X15" s="28" t="n">
        <v>43890000</v>
      </c>
      <c r="Y15" s="28" t="n">
        <v>160688000</v>
      </c>
      <c r="Z15" s="28" t="n">
        <v>134045000</v>
      </c>
      <c r="AA15" s="28" t="n">
        <v>61254000</v>
      </c>
      <c r="AB15" s="28">
        <f>F15-Y15</f>
        <v/>
      </c>
      <c r="AC15" s="28">
        <f>G15-Z15</f>
        <v/>
      </c>
      <c r="AD15" s="28">
        <f>H15-AA15</f>
        <v/>
      </c>
      <c r="AE15" s="28" t="n">
        <v>66400000</v>
      </c>
      <c r="AF15" s="28" t="n">
        <v>116200000</v>
      </c>
      <c r="AG15" s="28" t="n">
        <v>91300000</v>
      </c>
      <c r="AH15" s="28" t="n">
        <v>99600000</v>
      </c>
    </row>
    <row r="16" ht="20" customHeight="1">
      <c r="A16" s="19" t="n">
        <v>13</v>
      </c>
      <c r="B16" s="19" t="inlineStr">
        <is>
          <t>KV 2</t>
        </is>
      </c>
      <c r="C16" s="19" t="inlineStr">
        <is>
          <t>203</t>
        </is>
      </c>
      <c r="D16" s="20" t="inlineStr">
        <is>
          <t>Mương Điều</t>
        </is>
      </c>
      <c r="E16" s="22" t="n">
        <v>460000000</v>
      </c>
      <c r="F16" s="21" t="n">
        <v>202400000</v>
      </c>
      <c r="G16" s="21" t="n">
        <v>174800000</v>
      </c>
      <c r="H16" s="21" t="n">
        <v>82800000</v>
      </c>
      <c r="I16" s="38">
        <f>E16-(F16+G16+H16)</f>
        <v/>
      </c>
      <c r="J16" s="22" t="n">
        <v>340000000</v>
      </c>
      <c r="K16" s="21" t="n">
        <v>139400000</v>
      </c>
      <c r="L16" s="21" t="n">
        <v>142800000</v>
      </c>
      <c r="M16" s="21" t="n">
        <v>57800000</v>
      </c>
      <c r="N16" s="38">
        <f>J16-(K16+L16+M16)</f>
        <v/>
      </c>
      <c r="O16" s="21" t="n">
        <v>120000000</v>
      </c>
      <c r="P16" s="22" t="n">
        <v>621000000</v>
      </c>
      <c r="Q16" s="22" t="n">
        <v>483000000</v>
      </c>
      <c r="R16" s="21" t="n">
        <v>217350000</v>
      </c>
      <c r="S16" s="21" t="n">
        <v>193200000</v>
      </c>
      <c r="T16" s="21" t="n">
        <v>72450000</v>
      </c>
      <c r="U16" s="22" t="n">
        <v>323000000</v>
      </c>
      <c r="V16" s="21" t="n">
        <v>135660000</v>
      </c>
      <c r="W16" s="21" t="n">
        <v>138890000</v>
      </c>
      <c r="X16" s="21" t="n">
        <v>48450000</v>
      </c>
      <c r="Y16" s="21" t="n">
        <v>178112000</v>
      </c>
      <c r="Z16" s="21" t="n">
        <v>148580000</v>
      </c>
      <c r="AA16" s="21" t="n">
        <v>67896000</v>
      </c>
      <c r="AB16" s="21">
        <f>F16-Y16</f>
        <v/>
      </c>
      <c r="AC16" s="21">
        <f>G16-Z16</f>
        <v/>
      </c>
      <c r="AD16" s="21">
        <f>H16-AA16</f>
        <v/>
      </c>
      <c r="AE16" s="21" t="n">
        <v>73600000</v>
      </c>
      <c r="AF16" s="21" t="n">
        <v>128800000</v>
      </c>
      <c r="AG16" s="21" t="n">
        <v>101200000</v>
      </c>
      <c r="AH16" s="21" t="n">
        <v>110400000</v>
      </c>
    </row>
    <row r="17" ht="20" customHeight="1">
      <c r="A17" s="26" t="n">
        <v>14</v>
      </c>
      <c r="B17" s="26" t="inlineStr">
        <is>
          <t>KV 2</t>
        </is>
      </c>
      <c r="C17" s="26" t="inlineStr">
        <is>
          <t>204</t>
        </is>
      </c>
      <c r="D17" s="27" t="inlineStr">
        <is>
          <t>Tân Việt Hoà</t>
        </is>
      </c>
      <c r="E17" s="29" t="n">
        <v>505000000</v>
      </c>
      <c r="F17" s="28" t="n">
        <v>222200000</v>
      </c>
      <c r="G17" s="28" t="n">
        <v>191900000</v>
      </c>
      <c r="H17" s="28" t="n">
        <v>90900000</v>
      </c>
      <c r="I17" s="39">
        <f>E17-(F17+G17+H17)</f>
        <v/>
      </c>
      <c r="J17" s="29" t="n">
        <v>372000000</v>
      </c>
      <c r="K17" s="28" t="n">
        <v>152520000</v>
      </c>
      <c r="L17" s="28" t="n">
        <v>156240000</v>
      </c>
      <c r="M17" s="28" t="n">
        <v>63240000</v>
      </c>
      <c r="N17" s="39">
        <f>J17-(K17+L17+M17)</f>
        <v/>
      </c>
      <c r="O17" s="28" t="n">
        <v>138000000</v>
      </c>
      <c r="P17" s="29" t="n">
        <v>681750000</v>
      </c>
      <c r="Q17" s="29" t="n">
        <v>530250000</v>
      </c>
      <c r="R17" s="28" t="n">
        <v>238612500</v>
      </c>
      <c r="S17" s="28" t="n">
        <v>212100000</v>
      </c>
      <c r="T17" s="28" t="n">
        <v>79537500</v>
      </c>
      <c r="U17" s="29" t="n">
        <v>353400000</v>
      </c>
      <c r="V17" s="28" t="n">
        <v>148428000</v>
      </c>
      <c r="W17" s="28" t="n">
        <v>151962000</v>
      </c>
      <c r="X17" s="28" t="n">
        <v>53010000</v>
      </c>
      <c r="Y17" s="28" t="n">
        <v>195536000</v>
      </c>
      <c r="Z17" s="28" t="n">
        <v>163115000</v>
      </c>
      <c r="AA17" s="28" t="n">
        <v>74538000</v>
      </c>
      <c r="AB17" s="28">
        <f>F17-Y17</f>
        <v/>
      </c>
      <c r="AC17" s="28">
        <f>G17-Z17</f>
        <v/>
      </c>
      <c r="AD17" s="28">
        <f>H17-AA17</f>
        <v/>
      </c>
      <c r="AE17" s="28" t="n">
        <v>80800000</v>
      </c>
      <c r="AF17" s="28" t="n">
        <v>141400000</v>
      </c>
      <c r="AG17" s="28" t="n">
        <v>111100000</v>
      </c>
      <c r="AH17" s="28" t="n">
        <v>121200000</v>
      </c>
    </row>
    <row r="18" ht="20" customHeight="1">
      <c r="A18" s="19" t="n">
        <v>15</v>
      </c>
      <c r="B18" s="19" t="inlineStr">
        <is>
          <t>KV 2</t>
        </is>
      </c>
      <c r="C18" s="19" t="inlineStr">
        <is>
          <t>205</t>
        </is>
      </c>
      <c r="D18" s="20" t="inlineStr">
        <is>
          <t>Long Hưng</t>
        </is>
      </c>
      <c r="E18" s="22" t="n">
        <v>550000000</v>
      </c>
      <c r="F18" s="21" t="n">
        <v>242000000</v>
      </c>
      <c r="G18" s="21" t="n">
        <v>209000000</v>
      </c>
      <c r="H18" s="21" t="n">
        <v>99000000</v>
      </c>
      <c r="I18" s="38">
        <f>E18-(F18+G18+H18)</f>
        <v/>
      </c>
      <c r="J18" s="22" t="n">
        <v>180000000</v>
      </c>
      <c r="K18" s="21" t="n">
        <v>73800000</v>
      </c>
      <c r="L18" s="21" t="n">
        <v>75600000</v>
      </c>
      <c r="M18" s="21" t="n">
        <v>30600000</v>
      </c>
      <c r="N18" s="38">
        <f>J18-(K18+L18+M18)</f>
        <v/>
      </c>
      <c r="O18" s="21" t="n">
        <v>156000000</v>
      </c>
      <c r="P18" s="22" t="n">
        <v>742500000</v>
      </c>
      <c r="Q18" s="22" t="n">
        <v>577500000</v>
      </c>
      <c r="R18" s="21" t="n">
        <v>259875000</v>
      </c>
      <c r="S18" s="21" t="n">
        <v>231000000</v>
      </c>
      <c r="T18" s="21" t="n">
        <v>86625000</v>
      </c>
      <c r="U18" s="22" t="n">
        <v>171000000</v>
      </c>
      <c r="V18" s="21" t="n">
        <v>71820000</v>
      </c>
      <c r="W18" s="21" t="n">
        <v>73530000</v>
      </c>
      <c r="X18" s="21" t="n">
        <v>25650000</v>
      </c>
      <c r="Y18" s="21" t="n">
        <v>212960000</v>
      </c>
      <c r="Z18" s="21" t="n">
        <v>177650000</v>
      </c>
      <c r="AA18" s="21" t="n">
        <v>81180000</v>
      </c>
      <c r="AB18" s="21">
        <f>F18-Y18</f>
        <v/>
      </c>
      <c r="AC18" s="21">
        <f>G18-Z18</f>
        <v/>
      </c>
      <c r="AD18" s="21">
        <f>H18-AA18</f>
        <v/>
      </c>
      <c r="AE18" s="21" t="n">
        <v>88000000</v>
      </c>
      <c r="AF18" s="21" t="n">
        <v>154000000</v>
      </c>
      <c r="AG18" s="21" t="n">
        <v>121000000</v>
      </c>
      <c r="AH18" s="21" t="n">
        <v>132000000</v>
      </c>
    </row>
    <row r="19" ht="20" customHeight="1">
      <c r="A19" s="26" t="n">
        <v>16</v>
      </c>
      <c r="B19" s="26" t="inlineStr">
        <is>
          <t>KV 2</t>
        </is>
      </c>
      <c r="C19" s="26" t="inlineStr">
        <is>
          <t>206</t>
        </is>
      </c>
      <c r="D19" s="27" t="inlineStr">
        <is>
          <t>Phương Thịnh</t>
        </is>
      </c>
      <c r="E19" s="29" t="n">
        <v>595000000</v>
      </c>
      <c r="F19" s="28" t="n">
        <v>261800000</v>
      </c>
      <c r="G19" s="28" t="n">
        <v>226100000</v>
      </c>
      <c r="H19" s="28" t="n">
        <v>107100000</v>
      </c>
      <c r="I19" s="39">
        <f>E19-(F19+G19+H19)</f>
        <v/>
      </c>
      <c r="J19" s="29" t="n">
        <v>212000000</v>
      </c>
      <c r="K19" s="28" t="n">
        <v>86920000</v>
      </c>
      <c r="L19" s="28" t="n">
        <v>89040000</v>
      </c>
      <c r="M19" s="28" t="n">
        <v>36040000</v>
      </c>
      <c r="N19" s="39">
        <f>J19-(K19+L19+M19)</f>
        <v/>
      </c>
      <c r="O19" s="28" t="n">
        <v>174000000</v>
      </c>
      <c r="P19" s="29" t="n">
        <v>803250000</v>
      </c>
      <c r="Q19" s="29" t="n">
        <v>624750000</v>
      </c>
      <c r="R19" s="28" t="n">
        <v>281137500</v>
      </c>
      <c r="S19" s="28" t="n">
        <v>249900000</v>
      </c>
      <c r="T19" s="28" t="n">
        <v>93712500</v>
      </c>
      <c r="U19" s="29" t="n">
        <v>201400000</v>
      </c>
      <c r="V19" s="28" t="n">
        <v>84588000</v>
      </c>
      <c r="W19" s="28" t="n">
        <v>86602000</v>
      </c>
      <c r="X19" s="28" t="n">
        <v>30210000</v>
      </c>
      <c r="Y19" s="28" t="n">
        <v>230384000</v>
      </c>
      <c r="Z19" s="28" t="n">
        <v>192185000</v>
      </c>
      <c r="AA19" s="28" t="n">
        <v>87822000</v>
      </c>
      <c r="AB19" s="28">
        <f>F19-Y19</f>
        <v/>
      </c>
      <c r="AC19" s="28">
        <f>G19-Z19</f>
        <v/>
      </c>
      <c r="AD19" s="28">
        <f>H19-AA19</f>
        <v/>
      </c>
      <c r="AE19" s="28" t="n">
        <v>95200000</v>
      </c>
      <c r="AF19" s="28" t="n">
        <v>166600000</v>
      </c>
      <c r="AG19" s="28" t="n">
        <v>130900000</v>
      </c>
      <c r="AH19" s="28" t="n">
        <v>142800000</v>
      </c>
    </row>
    <row r="20" ht="20" customHeight="1">
      <c r="A20" s="19" t="n">
        <v>17</v>
      </c>
      <c r="B20" s="19" t="inlineStr">
        <is>
          <t>KV 2</t>
        </is>
      </c>
      <c r="C20" s="19" t="inlineStr">
        <is>
          <t>207</t>
        </is>
      </c>
      <c r="D20" s="20" t="inlineStr">
        <is>
          <t>Vĩnh Thạnh</t>
        </is>
      </c>
      <c r="E20" s="22" t="n">
        <v>280000000</v>
      </c>
      <c r="F20" s="21" t="n">
        <v>123200000</v>
      </c>
      <c r="G20" s="21" t="n">
        <v>106400000</v>
      </c>
      <c r="H20" s="21" t="n">
        <v>50400000</v>
      </c>
      <c r="I20" s="38">
        <f>E20-(F20+G20+H20)</f>
        <v/>
      </c>
      <c r="J20" s="22" t="n">
        <v>244000000</v>
      </c>
      <c r="K20" s="21" t="n">
        <v>100040000</v>
      </c>
      <c r="L20" s="21" t="n">
        <v>102480000</v>
      </c>
      <c r="M20" s="21" t="n">
        <v>41480000</v>
      </c>
      <c r="N20" s="38">
        <f>J20-(K20+L20+M20)</f>
        <v/>
      </c>
      <c r="O20" s="21" t="n">
        <v>192000000</v>
      </c>
      <c r="P20" s="22" t="n">
        <v>378000000</v>
      </c>
      <c r="Q20" s="22" t="n">
        <v>294000000</v>
      </c>
      <c r="R20" s="21" t="n">
        <v>132300000</v>
      </c>
      <c r="S20" s="21" t="n">
        <v>117600000</v>
      </c>
      <c r="T20" s="21" t="n">
        <v>44100000</v>
      </c>
      <c r="U20" s="22" t="n">
        <v>231800000</v>
      </c>
      <c r="V20" s="21" t="n">
        <v>97356000</v>
      </c>
      <c r="W20" s="21" t="n">
        <v>99674000</v>
      </c>
      <c r="X20" s="21" t="n">
        <v>34770000</v>
      </c>
      <c r="Y20" s="21" t="n">
        <v>108416000</v>
      </c>
      <c r="Z20" s="21" t="n">
        <v>90440000</v>
      </c>
      <c r="AA20" s="21" t="n">
        <v>41328000</v>
      </c>
      <c r="AB20" s="21">
        <f>F20-Y20</f>
        <v/>
      </c>
      <c r="AC20" s="21">
        <f>G20-Z20</f>
        <v/>
      </c>
      <c r="AD20" s="21">
        <f>H20-AA20</f>
        <v/>
      </c>
      <c r="AE20" s="21" t="n">
        <v>44800000</v>
      </c>
      <c r="AF20" s="21" t="n">
        <v>78400000</v>
      </c>
      <c r="AG20" s="21" t="n">
        <v>61600000</v>
      </c>
      <c r="AH20" s="21" t="n">
        <v>67200000</v>
      </c>
    </row>
    <row r="21" ht="20" customHeight="1">
      <c r="A21" s="26" t="n">
        <v>18</v>
      </c>
      <c r="B21" s="26" t="inlineStr">
        <is>
          <t>KV 2</t>
        </is>
      </c>
      <c r="C21" s="26" t="inlineStr">
        <is>
          <t>208</t>
        </is>
      </c>
      <c r="D21" s="27" t="inlineStr">
        <is>
          <t>Mỹ Thọ</t>
        </is>
      </c>
      <c r="E21" s="29" t="n">
        <v>325000000</v>
      </c>
      <c r="F21" s="28" t="n">
        <v>143000000</v>
      </c>
      <c r="G21" s="28" t="n">
        <v>123500000</v>
      </c>
      <c r="H21" s="28" t="n">
        <v>58500000</v>
      </c>
      <c r="I21" s="39">
        <f>E21-(F21+G21+H21)</f>
        <v/>
      </c>
      <c r="J21" s="29" t="n">
        <v>276000000</v>
      </c>
      <c r="K21" s="28" t="n">
        <v>113160000</v>
      </c>
      <c r="L21" s="28" t="n">
        <v>115920000</v>
      </c>
      <c r="M21" s="28" t="n">
        <v>46920000</v>
      </c>
      <c r="N21" s="39">
        <f>J21-(K21+L21+M21)</f>
        <v/>
      </c>
      <c r="O21" s="28" t="n">
        <v>210000000</v>
      </c>
      <c r="P21" s="29" t="n">
        <v>438750000</v>
      </c>
      <c r="Q21" s="29" t="n">
        <v>341250000</v>
      </c>
      <c r="R21" s="28" t="n">
        <v>153562500</v>
      </c>
      <c r="S21" s="28" t="n">
        <v>136500000</v>
      </c>
      <c r="T21" s="28" t="n">
        <v>51187500</v>
      </c>
      <c r="U21" s="29" t="n">
        <v>262200000</v>
      </c>
      <c r="V21" s="28" t="n">
        <v>110124000</v>
      </c>
      <c r="W21" s="28" t="n">
        <v>112746000</v>
      </c>
      <c r="X21" s="28" t="n">
        <v>39330000</v>
      </c>
      <c r="Y21" s="28" t="n">
        <v>125840000</v>
      </c>
      <c r="Z21" s="28" t="n">
        <v>104975000</v>
      </c>
      <c r="AA21" s="28" t="n">
        <v>47970000</v>
      </c>
      <c r="AB21" s="28">
        <f>F21-Y21</f>
        <v/>
      </c>
      <c r="AC21" s="28">
        <f>G21-Z21</f>
        <v/>
      </c>
      <c r="AD21" s="28">
        <f>H21-AA21</f>
        <v/>
      </c>
      <c r="AE21" s="28" t="n">
        <v>52000000</v>
      </c>
      <c r="AF21" s="28" t="n">
        <v>91000000</v>
      </c>
      <c r="AG21" s="28" t="n">
        <v>71500000</v>
      </c>
      <c r="AH21" s="28" t="n">
        <v>78000000</v>
      </c>
    </row>
    <row r="22" ht="20" customHeight="1">
      <c r="A22" s="19" t="n">
        <v>19</v>
      </c>
      <c r="B22" s="19" t="inlineStr">
        <is>
          <t>KV 2</t>
        </is>
      </c>
      <c r="C22" s="19" t="inlineStr">
        <is>
          <t>209</t>
        </is>
      </c>
      <c r="D22" s="20" t="inlineStr">
        <is>
          <t>Đường Thét</t>
        </is>
      </c>
      <c r="E22" s="22" t="n">
        <v>370000000</v>
      </c>
      <c r="F22" s="21" t="n">
        <v>162800000</v>
      </c>
      <c r="G22" s="21" t="n">
        <v>140600000</v>
      </c>
      <c r="H22" s="21" t="n">
        <v>66600000</v>
      </c>
      <c r="I22" s="38">
        <f>E22-(F22+G22+H22)</f>
        <v/>
      </c>
      <c r="J22" s="22" t="n">
        <v>308000000</v>
      </c>
      <c r="K22" s="21" t="n">
        <v>126279999</v>
      </c>
      <c r="L22" s="21" t="n">
        <v>129360000</v>
      </c>
      <c r="M22" s="21" t="n">
        <v>52360001</v>
      </c>
      <c r="N22" s="38">
        <f>J22-(K22+L22+M22)</f>
        <v/>
      </c>
      <c r="O22" s="21" t="n">
        <v>120000000</v>
      </c>
      <c r="P22" s="22" t="n">
        <v>499500000</v>
      </c>
      <c r="Q22" s="22" t="n">
        <v>388500000</v>
      </c>
      <c r="R22" s="21" t="n">
        <v>174825000</v>
      </c>
      <c r="S22" s="21" t="n">
        <v>155400000</v>
      </c>
      <c r="T22" s="21" t="n">
        <v>58275000</v>
      </c>
      <c r="U22" s="22" t="n">
        <v>292600000</v>
      </c>
      <c r="V22" s="21" t="n">
        <v>122892000</v>
      </c>
      <c r="W22" s="21" t="n">
        <v>125818000</v>
      </c>
      <c r="X22" s="21" t="n">
        <v>43890000</v>
      </c>
      <c r="Y22" s="21" t="n">
        <v>143264000</v>
      </c>
      <c r="Z22" s="21" t="n">
        <v>119510000</v>
      </c>
      <c r="AA22" s="21" t="n">
        <v>54612000</v>
      </c>
      <c r="AB22" s="21">
        <f>F22-Y22</f>
        <v/>
      </c>
      <c r="AC22" s="21">
        <f>G22-Z22</f>
        <v/>
      </c>
      <c r="AD22" s="21">
        <f>H22-AA22</f>
        <v/>
      </c>
      <c r="AE22" s="21" t="n">
        <v>59200000</v>
      </c>
      <c r="AF22" s="21" t="n">
        <v>103600000</v>
      </c>
      <c r="AG22" s="21" t="n">
        <v>81400000</v>
      </c>
      <c r="AH22" s="21" t="n">
        <v>88800000</v>
      </c>
    </row>
    <row r="23" ht="20" customHeight="1">
      <c r="A23" s="26" t="n">
        <v>20</v>
      </c>
      <c r="B23" s="26" t="inlineStr">
        <is>
          <t>KV 2</t>
        </is>
      </c>
      <c r="C23" s="26" t="inlineStr">
        <is>
          <t>210</t>
        </is>
      </c>
      <c r="D23" s="27" t="inlineStr">
        <is>
          <t>Trường Xuân</t>
        </is>
      </c>
      <c r="E23" s="29" t="n">
        <v>415000000</v>
      </c>
      <c r="F23" s="28" t="n">
        <v>182600000</v>
      </c>
      <c r="G23" s="28" t="n">
        <v>157700000</v>
      </c>
      <c r="H23" s="28" t="n">
        <v>74700000</v>
      </c>
      <c r="I23" s="39">
        <f>E23-(F23+G23+H23)</f>
        <v/>
      </c>
      <c r="J23" s="29" t="n">
        <v>340000000</v>
      </c>
      <c r="K23" s="28" t="n">
        <v>139400000</v>
      </c>
      <c r="L23" s="28" t="n">
        <v>142800000</v>
      </c>
      <c r="M23" s="28" t="n">
        <v>57800000</v>
      </c>
      <c r="N23" s="39">
        <f>J23-(K23+L23+M23)</f>
        <v/>
      </c>
      <c r="O23" s="28" t="n">
        <v>138000000</v>
      </c>
      <c r="P23" s="29" t="n">
        <v>560250000</v>
      </c>
      <c r="Q23" s="29" t="n">
        <v>435750000</v>
      </c>
      <c r="R23" s="28" t="n">
        <v>196087500</v>
      </c>
      <c r="S23" s="28" t="n">
        <v>174300000</v>
      </c>
      <c r="T23" s="28" t="n">
        <v>65362500</v>
      </c>
      <c r="U23" s="29" t="n">
        <v>323000000</v>
      </c>
      <c r="V23" s="28" t="n">
        <v>135660000</v>
      </c>
      <c r="W23" s="28" t="n">
        <v>138890000</v>
      </c>
      <c r="X23" s="28" t="n">
        <v>48450000</v>
      </c>
      <c r="Y23" s="28" t="n">
        <v>160688000</v>
      </c>
      <c r="Z23" s="28" t="n">
        <v>134045000</v>
      </c>
      <c r="AA23" s="28" t="n">
        <v>61254000</v>
      </c>
      <c r="AB23" s="28">
        <f>F23-Y23</f>
        <v/>
      </c>
      <c r="AC23" s="28">
        <f>G23-Z23</f>
        <v/>
      </c>
      <c r="AD23" s="28">
        <f>H23-AA23</f>
        <v/>
      </c>
      <c r="AE23" s="28" t="n">
        <v>66400000</v>
      </c>
      <c r="AF23" s="28" t="n">
        <v>116200000</v>
      </c>
      <c r="AG23" s="28" t="n">
        <v>91300000</v>
      </c>
      <c r="AH23" s="28" t="n">
        <v>99600000</v>
      </c>
    </row>
    <row r="24" ht="20" customHeight="1">
      <c r="A24" s="19" t="n">
        <v>21</v>
      </c>
      <c r="B24" s="19" t="inlineStr">
        <is>
          <t>KV 2</t>
        </is>
      </c>
      <c r="C24" s="19" t="inlineStr">
        <is>
          <t>211</t>
        </is>
      </c>
      <c r="D24" s="20" t="inlineStr">
        <is>
          <t>Đất Sét</t>
        </is>
      </c>
      <c r="E24" s="22" t="n">
        <v>460000000</v>
      </c>
      <c r="F24" s="21" t="n">
        <v>202400000</v>
      </c>
      <c r="G24" s="21" t="n">
        <v>174800000</v>
      </c>
      <c r="H24" s="21" t="n">
        <v>82800000</v>
      </c>
      <c r="I24" s="38">
        <f>E24-(F24+G24+H24)</f>
        <v/>
      </c>
      <c r="J24" s="22" t="n">
        <v>372000000</v>
      </c>
      <c r="K24" s="21" t="n">
        <v>152520000</v>
      </c>
      <c r="L24" s="21" t="n">
        <v>156240000</v>
      </c>
      <c r="M24" s="21" t="n">
        <v>63240000</v>
      </c>
      <c r="N24" s="38">
        <f>J24-(K24+L24+M24)</f>
        <v/>
      </c>
      <c r="O24" s="21" t="n">
        <v>156000000</v>
      </c>
      <c r="P24" s="22" t="n">
        <v>621000000</v>
      </c>
      <c r="Q24" s="22" t="n">
        <v>483000000</v>
      </c>
      <c r="R24" s="21" t="n">
        <v>217350000</v>
      </c>
      <c r="S24" s="21" t="n">
        <v>193200000</v>
      </c>
      <c r="T24" s="21" t="n">
        <v>72450000</v>
      </c>
      <c r="U24" s="22" t="n">
        <v>353400000</v>
      </c>
      <c r="V24" s="21" t="n">
        <v>148428000</v>
      </c>
      <c r="W24" s="21" t="n">
        <v>151962000</v>
      </c>
      <c r="X24" s="21" t="n">
        <v>53010000</v>
      </c>
      <c r="Y24" s="21" t="n">
        <v>178112000</v>
      </c>
      <c r="Z24" s="21" t="n">
        <v>148580000</v>
      </c>
      <c r="AA24" s="21" t="n">
        <v>67896000</v>
      </c>
      <c r="AB24" s="21">
        <f>F24-Y24</f>
        <v/>
      </c>
      <c r="AC24" s="21">
        <f>G24-Z24</f>
        <v/>
      </c>
      <c r="AD24" s="21">
        <f>H24-AA24</f>
        <v/>
      </c>
      <c r="AE24" s="21" t="n">
        <v>73600000</v>
      </c>
      <c r="AF24" s="21" t="n">
        <v>128800000</v>
      </c>
      <c r="AG24" s="21" t="n">
        <v>101200000</v>
      </c>
      <c r="AH24" s="21" t="n">
        <v>110400000</v>
      </c>
    </row>
    <row r="25" ht="20" customHeight="1">
      <c r="A25" s="26" t="n">
        <v>22</v>
      </c>
      <c r="B25" s="26" t="inlineStr">
        <is>
          <t>KV 2</t>
        </is>
      </c>
      <c r="C25" s="26" t="inlineStr">
        <is>
          <t>212</t>
        </is>
      </c>
      <c r="D25" s="27" t="inlineStr">
        <is>
          <t>Mỹ Long (Mỹ Ngãi cũ)</t>
        </is>
      </c>
      <c r="E25" s="29" t="n">
        <v>505000000</v>
      </c>
      <c r="F25" s="28" t="n">
        <v>222200000</v>
      </c>
      <c r="G25" s="28" t="n">
        <v>191900000</v>
      </c>
      <c r="H25" s="28" t="n">
        <v>90900000</v>
      </c>
      <c r="I25" s="39">
        <f>E25-(F25+G25+H25)</f>
        <v/>
      </c>
      <c r="J25" s="29" t="n">
        <v>180000000</v>
      </c>
      <c r="K25" s="28" t="n">
        <v>73800000</v>
      </c>
      <c r="L25" s="28" t="n">
        <v>75600000</v>
      </c>
      <c r="M25" s="28" t="n">
        <v>30600000</v>
      </c>
      <c r="N25" s="39">
        <f>J25-(K25+L25+M25)</f>
        <v/>
      </c>
      <c r="O25" s="28" t="n">
        <v>174000000</v>
      </c>
      <c r="P25" s="29" t="n">
        <v>681750000</v>
      </c>
      <c r="Q25" s="29" t="n">
        <v>530250000</v>
      </c>
      <c r="R25" s="28" t="n">
        <v>238612500</v>
      </c>
      <c r="S25" s="28" t="n">
        <v>212100000</v>
      </c>
      <c r="T25" s="28" t="n">
        <v>79537500</v>
      </c>
      <c r="U25" s="29" t="n">
        <v>171000000</v>
      </c>
      <c r="V25" s="28" t="n">
        <v>71820000</v>
      </c>
      <c r="W25" s="28" t="n">
        <v>73530000</v>
      </c>
      <c r="X25" s="28" t="n">
        <v>25650000</v>
      </c>
      <c r="Y25" s="28" t="n">
        <v>195536000</v>
      </c>
      <c r="Z25" s="28" t="n">
        <v>163115000</v>
      </c>
      <c r="AA25" s="28" t="n">
        <v>74538000</v>
      </c>
      <c r="AB25" s="28">
        <f>F25-Y25</f>
        <v/>
      </c>
      <c r="AC25" s="28">
        <f>G25-Z25</f>
        <v/>
      </c>
      <c r="AD25" s="28">
        <f>H25-AA25</f>
        <v/>
      </c>
      <c r="AE25" s="28" t="n">
        <v>80800000</v>
      </c>
      <c r="AF25" s="28" t="n">
        <v>141400000</v>
      </c>
      <c r="AG25" s="28" t="n">
        <v>111100000</v>
      </c>
      <c r="AH25" s="28" t="n">
        <v>121200000</v>
      </c>
    </row>
    <row r="26" ht="20" customHeight="1">
      <c r="A26" s="19" t="n">
        <v>23</v>
      </c>
      <c r="B26" s="19" t="inlineStr">
        <is>
          <t>KV 2</t>
        </is>
      </c>
      <c r="C26" s="19" t="inlineStr">
        <is>
          <t>213</t>
        </is>
      </c>
      <c r="D26" s="20" t="inlineStr">
        <is>
          <t>Tân Hội Trung</t>
        </is>
      </c>
      <c r="E26" s="22" t="n">
        <v>550000000</v>
      </c>
      <c r="F26" s="21" t="n">
        <v>242000000</v>
      </c>
      <c r="G26" s="21" t="n">
        <v>209000000</v>
      </c>
      <c r="H26" s="21" t="n">
        <v>99000000</v>
      </c>
      <c r="I26" s="38">
        <f>E26-(F26+G26+H26)</f>
        <v/>
      </c>
      <c r="J26" s="22" t="n">
        <v>212000000</v>
      </c>
      <c r="K26" s="21" t="n">
        <v>86920000</v>
      </c>
      <c r="L26" s="21" t="n">
        <v>89040000</v>
      </c>
      <c r="M26" s="21" t="n">
        <v>36040000</v>
      </c>
      <c r="N26" s="38">
        <f>J26-(K26+L26+M26)</f>
        <v/>
      </c>
      <c r="O26" s="21" t="n">
        <v>192000000</v>
      </c>
      <c r="P26" s="22" t="n">
        <v>742500000</v>
      </c>
      <c r="Q26" s="22" t="n">
        <v>577500000</v>
      </c>
      <c r="R26" s="21" t="n">
        <v>259875000</v>
      </c>
      <c r="S26" s="21" t="n">
        <v>231000000</v>
      </c>
      <c r="T26" s="21" t="n">
        <v>86625000</v>
      </c>
      <c r="U26" s="22" t="n">
        <v>201400000</v>
      </c>
      <c r="V26" s="21" t="n">
        <v>84588000</v>
      </c>
      <c r="W26" s="21" t="n">
        <v>86602000</v>
      </c>
      <c r="X26" s="21" t="n">
        <v>30210000</v>
      </c>
      <c r="Y26" s="21" t="n">
        <v>212960000</v>
      </c>
      <c r="Z26" s="21" t="n">
        <v>177650000</v>
      </c>
      <c r="AA26" s="21" t="n">
        <v>81180000</v>
      </c>
      <c r="AB26" s="21">
        <f>F26-Y26</f>
        <v/>
      </c>
      <c r="AC26" s="21">
        <f>G26-Z26</f>
        <v/>
      </c>
      <c r="AD26" s="21">
        <f>H26-AA26</f>
        <v/>
      </c>
      <c r="AE26" s="21" t="n">
        <v>88000000</v>
      </c>
      <c r="AF26" s="21" t="n">
        <v>154000000</v>
      </c>
      <c r="AG26" s="21" t="n">
        <v>121000000</v>
      </c>
      <c r="AH26" s="21" t="n">
        <v>132000000</v>
      </c>
    </row>
    <row r="27" ht="20" customHeight="1">
      <c r="A27" s="26" t="n">
        <v>24</v>
      </c>
      <c r="B27" s="26" t="inlineStr">
        <is>
          <t>KV 2</t>
        </is>
      </c>
      <c r="C27" s="26" t="inlineStr">
        <is>
          <t>214</t>
        </is>
      </c>
      <c r="D27" s="27" t="inlineStr">
        <is>
          <t>Đốc Binh Kiều</t>
        </is>
      </c>
      <c r="E27" s="29" t="n">
        <v>595000000</v>
      </c>
      <c r="F27" s="28" t="n">
        <v>261800000</v>
      </c>
      <c r="G27" s="28" t="n">
        <v>226100000</v>
      </c>
      <c r="H27" s="28" t="n">
        <v>107100000</v>
      </c>
      <c r="I27" s="39">
        <f>E27-(F27+G27+H27)</f>
        <v/>
      </c>
      <c r="J27" s="29" t="n">
        <v>244000000</v>
      </c>
      <c r="K27" s="28" t="n">
        <v>100040000</v>
      </c>
      <c r="L27" s="28" t="n">
        <v>102480000</v>
      </c>
      <c r="M27" s="28" t="n">
        <v>41480000</v>
      </c>
      <c r="N27" s="39">
        <f>J27-(K27+L27+M27)</f>
        <v/>
      </c>
      <c r="O27" s="28" t="n">
        <v>210000000</v>
      </c>
      <c r="P27" s="29" t="n">
        <v>803250000</v>
      </c>
      <c r="Q27" s="29" t="n">
        <v>624750000</v>
      </c>
      <c r="R27" s="28" t="n">
        <v>281137500</v>
      </c>
      <c r="S27" s="28" t="n">
        <v>249900000</v>
      </c>
      <c r="T27" s="28" t="n">
        <v>93712500</v>
      </c>
      <c r="U27" s="29" t="n">
        <v>231800000</v>
      </c>
      <c r="V27" s="28" t="n">
        <v>97356000</v>
      </c>
      <c r="W27" s="28" t="n">
        <v>99674000</v>
      </c>
      <c r="X27" s="28" t="n">
        <v>34770000</v>
      </c>
      <c r="Y27" s="28" t="n">
        <v>230384000</v>
      </c>
      <c r="Z27" s="28" t="n">
        <v>192185000</v>
      </c>
      <c r="AA27" s="28" t="n">
        <v>87822000</v>
      </c>
      <c r="AB27" s="28">
        <f>F27-Y27</f>
        <v/>
      </c>
      <c r="AC27" s="28">
        <f>G27-Z27</f>
        <v/>
      </c>
      <c r="AD27" s="28">
        <f>H27-AA27</f>
        <v/>
      </c>
      <c r="AE27" s="28" t="n">
        <v>95200000</v>
      </c>
      <c r="AF27" s="28" t="n">
        <v>166600000</v>
      </c>
      <c r="AG27" s="28" t="n">
        <v>130900000</v>
      </c>
      <c r="AH27" s="28" t="n">
        <v>142800000</v>
      </c>
    </row>
    <row r="28" ht="20" customHeight="1">
      <c r="A28" s="19" t="n">
        <v>25</v>
      </c>
      <c r="B28" s="19" t="inlineStr">
        <is>
          <t>KV 3</t>
        </is>
      </c>
      <c r="C28" s="19" t="inlineStr">
        <is>
          <t>301</t>
        </is>
      </c>
      <c r="D28" s="20" t="inlineStr">
        <is>
          <t>Ngã Bảy</t>
        </is>
      </c>
      <c r="E28" s="22" t="n">
        <v>280000000</v>
      </c>
      <c r="F28" s="21" t="n">
        <v>123200000</v>
      </c>
      <c r="G28" s="21" t="n">
        <v>106400000</v>
      </c>
      <c r="H28" s="21" t="n">
        <v>50400000</v>
      </c>
      <c r="I28" s="38">
        <f>E28-(F28+G28+H28)</f>
        <v/>
      </c>
      <c r="J28" s="22" t="n">
        <v>276000000</v>
      </c>
      <c r="K28" s="21" t="n">
        <v>113160000</v>
      </c>
      <c r="L28" s="21" t="n">
        <v>115920000</v>
      </c>
      <c r="M28" s="21" t="n">
        <v>46920000</v>
      </c>
      <c r="N28" s="38">
        <f>J28-(K28+L28+M28)</f>
        <v/>
      </c>
      <c r="O28" s="21" t="n">
        <v>120000000</v>
      </c>
      <c r="P28" s="22" t="n">
        <v>378000000</v>
      </c>
      <c r="Q28" s="22" t="n">
        <v>294000000</v>
      </c>
      <c r="R28" s="21" t="n">
        <v>132300000</v>
      </c>
      <c r="S28" s="21" t="n">
        <v>117600000</v>
      </c>
      <c r="T28" s="21" t="n">
        <v>44100000</v>
      </c>
      <c r="U28" s="22" t="n">
        <v>262200000</v>
      </c>
      <c r="V28" s="21" t="n">
        <v>110124000</v>
      </c>
      <c r="W28" s="21" t="n">
        <v>112746000</v>
      </c>
      <c r="X28" s="21" t="n">
        <v>39330000</v>
      </c>
      <c r="Y28" s="21" t="n">
        <v>108416000</v>
      </c>
      <c r="Z28" s="21" t="n">
        <v>90440000</v>
      </c>
      <c r="AA28" s="21" t="n">
        <v>41328000</v>
      </c>
      <c r="AB28" s="21">
        <f>F28-Y28</f>
        <v/>
      </c>
      <c r="AC28" s="21">
        <f>G28-Z28</f>
        <v/>
      </c>
      <c r="AD28" s="21">
        <f>H28-AA28</f>
        <v/>
      </c>
      <c r="AE28" s="21" t="n">
        <v>44800000</v>
      </c>
      <c r="AF28" s="21" t="n">
        <v>78400000</v>
      </c>
      <c r="AG28" s="21" t="n">
        <v>61600000</v>
      </c>
      <c r="AH28" s="21" t="n">
        <v>67200000</v>
      </c>
    </row>
    <row r="29" ht="20" customHeight="1">
      <c r="A29" s="26" t="n">
        <v>26</v>
      </c>
      <c r="B29" s="26" t="inlineStr">
        <is>
          <t>KV 3</t>
        </is>
      </c>
      <c r="C29" s="26" t="inlineStr">
        <is>
          <t>302</t>
        </is>
      </c>
      <c r="D29" s="27" t="inlineStr">
        <is>
          <t>Trà Ôn</t>
        </is>
      </c>
      <c r="E29" s="29" t="n">
        <v>325000000</v>
      </c>
      <c r="F29" s="28" t="n">
        <v>143000000</v>
      </c>
      <c r="G29" s="28" t="n">
        <v>123500000</v>
      </c>
      <c r="H29" s="28" t="n">
        <v>58500000</v>
      </c>
      <c r="I29" s="39">
        <f>E29-(F29+G29+H29)</f>
        <v/>
      </c>
      <c r="J29" s="29" t="n">
        <v>308000000</v>
      </c>
      <c r="K29" s="28" t="n">
        <v>126279999</v>
      </c>
      <c r="L29" s="28" t="n">
        <v>129360000</v>
      </c>
      <c r="M29" s="28" t="n">
        <v>52360001</v>
      </c>
      <c r="N29" s="39">
        <f>J29-(K29+L29+M29)</f>
        <v/>
      </c>
      <c r="O29" s="28" t="n">
        <v>138000000</v>
      </c>
      <c r="P29" s="29" t="n">
        <v>438750000</v>
      </c>
      <c r="Q29" s="29" t="n">
        <v>341250000</v>
      </c>
      <c r="R29" s="28" t="n">
        <v>153562500</v>
      </c>
      <c r="S29" s="28" t="n">
        <v>136500000</v>
      </c>
      <c r="T29" s="28" t="n">
        <v>51187500</v>
      </c>
      <c r="U29" s="29" t="n">
        <v>292600000</v>
      </c>
      <c r="V29" s="28" t="n">
        <v>122892000</v>
      </c>
      <c r="W29" s="28" t="n">
        <v>125818000</v>
      </c>
      <c r="X29" s="28" t="n">
        <v>43890000</v>
      </c>
      <c r="Y29" s="28" t="n">
        <v>125840000</v>
      </c>
      <c r="Z29" s="28" t="n">
        <v>104975000</v>
      </c>
      <c r="AA29" s="28" t="n">
        <v>47970000</v>
      </c>
      <c r="AB29" s="28">
        <f>F29-Y29</f>
        <v/>
      </c>
      <c r="AC29" s="28">
        <f>G29-Z29</f>
        <v/>
      </c>
      <c r="AD29" s="28">
        <f>H29-AA29</f>
        <v/>
      </c>
      <c r="AE29" s="28" t="n">
        <v>52000000</v>
      </c>
      <c r="AF29" s="28" t="n">
        <v>91000000</v>
      </c>
      <c r="AG29" s="28" t="n">
        <v>71500000</v>
      </c>
      <c r="AH29" s="28" t="n">
        <v>78000000</v>
      </c>
    </row>
    <row r="30" ht="20" customHeight="1">
      <c r="A30" s="19" t="n">
        <v>27</v>
      </c>
      <c r="B30" s="19" t="inlineStr">
        <is>
          <t>KV 3</t>
        </is>
      </c>
      <c r="C30" s="19" t="inlineStr">
        <is>
          <t>303</t>
        </is>
      </c>
      <c r="D30" s="20" t="inlineStr">
        <is>
          <t>Cái Tắc</t>
        </is>
      </c>
      <c r="E30" s="22" t="n">
        <v>370000000</v>
      </c>
      <c r="F30" s="21" t="n">
        <v>162800000</v>
      </c>
      <c r="G30" s="21" t="n">
        <v>140600000</v>
      </c>
      <c r="H30" s="21" t="n">
        <v>66600000</v>
      </c>
      <c r="I30" s="38">
        <f>E30-(F30+G30+H30)</f>
        <v/>
      </c>
      <c r="J30" s="22" t="n">
        <v>340000000</v>
      </c>
      <c r="K30" s="21" t="n">
        <v>139400000</v>
      </c>
      <c r="L30" s="21" t="n">
        <v>142800000</v>
      </c>
      <c r="M30" s="21" t="n">
        <v>57800000</v>
      </c>
      <c r="N30" s="38">
        <f>J30-(K30+L30+M30)</f>
        <v/>
      </c>
      <c r="O30" s="21" t="n">
        <v>156000000</v>
      </c>
      <c r="P30" s="22" t="n">
        <v>499500000</v>
      </c>
      <c r="Q30" s="22" t="n">
        <v>388500000</v>
      </c>
      <c r="R30" s="21" t="n">
        <v>174825000</v>
      </c>
      <c r="S30" s="21" t="n">
        <v>155400000</v>
      </c>
      <c r="T30" s="21" t="n">
        <v>58275000</v>
      </c>
      <c r="U30" s="22" t="n">
        <v>323000000</v>
      </c>
      <c r="V30" s="21" t="n">
        <v>135660000</v>
      </c>
      <c r="W30" s="21" t="n">
        <v>138890000</v>
      </c>
      <c r="X30" s="21" t="n">
        <v>48450000</v>
      </c>
      <c r="Y30" s="21" t="n">
        <v>143264000</v>
      </c>
      <c r="Z30" s="21" t="n">
        <v>119510000</v>
      </c>
      <c r="AA30" s="21" t="n">
        <v>54612000</v>
      </c>
      <c r="AB30" s="21">
        <f>F30-Y30</f>
        <v/>
      </c>
      <c r="AC30" s="21">
        <f>G30-Z30</f>
        <v/>
      </c>
      <c r="AD30" s="21">
        <f>H30-AA30</f>
        <v/>
      </c>
      <c r="AE30" s="21" t="n">
        <v>59200000</v>
      </c>
      <c r="AF30" s="21" t="n">
        <v>103600000</v>
      </c>
      <c r="AG30" s="21" t="n">
        <v>81400000</v>
      </c>
      <c r="AH30" s="21" t="n">
        <v>88800000</v>
      </c>
    </row>
    <row r="31" ht="20" customHeight="1">
      <c r="A31" s="26" t="n">
        <v>28</v>
      </c>
      <c r="B31" s="26" t="inlineStr">
        <is>
          <t>KV 3</t>
        </is>
      </c>
      <c r="C31" s="26" t="inlineStr">
        <is>
          <t>304</t>
        </is>
      </c>
      <c r="D31" s="27" t="inlineStr">
        <is>
          <t>Mái Dầm</t>
        </is>
      </c>
      <c r="E31" s="29" t="n">
        <v>415000000</v>
      </c>
      <c r="F31" s="28" t="n">
        <v>182600000</v>
      </c>
      <c r="G31" s="28" t="n">
        <v>157700000</v>
      </c>
      <c r="H31" s="28" t="n">
        <v>74700000</v>
      </c>
      <c r="I31" s="39">
        <f>E31-(F31+G31+H31)</f>
        <v/>
      </c>
      <c r="J31" s="29" t="n">
        <v>372000000</v>
      </c>
      <c r="K31" s="28" t="n">
        <v>152520000</v>
      </c>
      <c r="L31" s="28" t="n">
        <v>156240000</v>
      </c>
      <c r="M31" s="28" t="n">
        <v>63240000</v>
      </c>
      <c r="N31" s="39">
        <f>J31-(K31+L31+M31)</f>
        <v/>
      </c>
      <c r="O31" s="28" t="n">
        <v>174000000</v>
      </c>
      <c r="P31" s="29" t="n">
        <v>560250000</v>
      </c>
      <c r="Q31" s="29" t="n">
        <v>435750000</v>
      </c>
      <c r="R31" s="28" t="n">
        <v>196087500</v>
      </c>
      <c r="S31" s="28" t="n">
        <v>174300000</v>
      </c>
      <c r="T31" s="28" t="n">
        <v>65362500</v>
      </c>
      <c r="U31" s="29" t="n">
        <v>353400000</v>
      </c>
      <c r="V31" s="28" t="n">
        <v>148428000</v>
      </c>
      <c r="W31" s="28" t="n">
        <v>151962000</v>
      </c>
      <c r="X31" s="28" t="n">
        <v>53010000</v>
      </c>
      <c r="Y31" s="28" t="n">
        <v>160688000</v>
      </c>
      <c r="Z31" s="28" t="n">
        <v>134045000</v>
      </c>
      <c r="AA31" s="28" t="n">
        <v>61254000</v>
      </c>
      <c r="AB31" s="28">
        <f>F31-Y31</f>
        <v/>
      </c>
      <c r="AC31" s="28">
        <f>G31-Z31</f>
        <v/>
      </c>
      <c r="AD31" s="28">
        <f>H31-AA31</f>
        <v/>
      </c>
      <c r="AE31" s="28" t="n">
        <v>66400000</v>
      </c>
      <c r="AF31" s="28" t="n">
        <v>116200000</v>
      </c>
      <c r="AG31" s="28" t="n">
        <v>91300000</v>
      </c>
      <c r="AH31" s="28" t="n">
        <v>99600000</v>
      </c>
    </row>
    <row r="32" ht="20" customHeight="1">
      <c r="A32" s="19" t="n">
        <v>29</v>
      </c>
      <c r="B32" s="19" t="inlineStr">
        <is>
          <t>KV 3</t>
        </is>
      </c>
      <c r="C32" s="19" t="inlineStr">
        <is>
          <t>305</t>
        </is>
      </c>
      <c r="D32" s="20" t="inlineStr">
        <is>
          <t>Hoà An</t>
        </is>
      </c>
      <c r="E32" s="22" t="n">
        <v>460000000</v>
      </c>
      <c r="F32" s="21" t="n">
        <v>202400000</v>
      </c>
      <c r="G32" s="21" t="n">
        <v>174800000</v>
      </c>
      <c r="H32" s="21" t="n">
        <v>82800000</v>
      </c>
      <c r="I32" s="38">
        <f>E32-(F32+G32+H32)</f>
        <v/>
      </c>
      <c r="J32" s="22" t="n">
        <v>180000000</v>
      </c>
      <c r="K32" s="21" t="n">
        <v>73800000</v>
      </c>
      <c r="L32" s="21" t="n">
        <v>75600000</v>
      </c>
      <c r="M32" s="21" t="n">
        <v>30600000</v>
      </c>
      <c r="N32" s="38">
        <f>J32-(K32+L32+M32)</f>
        <v/>
      </c>
      <c r="O32" s="21" t="n">
        <v>192000000</v>
      </c>
      <c r="P32" s="22" t="n">
        <v>621000000</v>
      </c>
      <c r="Q32" s="22" t="n">
        <v>483000000</v>
      </c>
      <c r="R32" s="21" t="n">
        <v>217350000</v>
      </c>
      <c r="S32" s="21" t="n">
        <v>193200000</v>
      </c>
      <c r="T32" s="21" t="n">
        <v>72450000</v>
      </c>
      <c r="U32" s="22" t="n">
        <v>171000000</v>
      </c>
      <c r="V32" s="21" t="n">
        <v>71820000</v>
      </c>
      <c r="W32" s="21" t="n">
        <v>73530000</v>
      </c>
      <c r="X32" s="21" t="n">
        <v>25650000</v>
      </c>
      <c r="Y32" s="21" t="n">
        <v>178112000</v>
      </c>
      <c r="Z32" s="21" t="n">
        <v>148580000</v>
      </c>
      <c r="AA32" s="21" t="n">
        <v>67896000</v>
      </c>
      <c r="AB32" s="21">
        <f>F32-Y32</f>
        <v/>
      </c>
      <c r="AC32" s="21">
        <f>G32-Z32</f>
        <v/>
      </c>
      <c r="AD32" s="21">
        <f>H32-AA32</f>
        <v/>
      </c>
      <c r="AE32" s="21" t="n">
        <v>73600000</v>
      </c>
      <c r="AF32" s="21" t="n">
        <v>128800000</v>
      </c>
      <c r="AG32" s="21" t="n">
        <v>101200000</v>
      </c>
      <c r="AH32" s="21" t="n">
        <v>110400000</v>
      </c>
    </row>
    <row r="33" ht="20" customHeight="1">
      <c r="A33" s="26" t="n">
        <v>30</v>
      </c>
      <c r="B33" s="26" t="inlineStr">
        <is>
          <t>KV 3</t>
        </is>
      </c>
      <c r="C33" s="26" t="inlineStr">
        <is>
          <t>306</t>
        </is>
      </c>
      <c r="D33" s="27" t="inlineStr">
        <is>
          <t>Vĩnh Xuân</t>
        </is>
      </c>
      <c r="E33" s="29" t="n">
        <v>505000000</v>
      </c>
      <c r="F33" s="28" t="n">
        <v>222200000</v>
      </c>
      <c r="G33" s="28" t="n">
        <v>191900000</v>
      </c>
      <c r="H33" s="28" t="n">
        <v>90900000</v>
      </c>
      <c r="I33" s="39">
        <f>E33-(F33+G33+H33)</f>
        <v/>
      </c>
      <c r="J33" s="29" t="n">
        <v>212000000</v>
      </c>
      <c r="K33" s="28" t="n">
        <v>86920000</v>
      </c>
      <c r="L33" s="28" t="n">
        <v>89040000</v>
      </c>
      <c r="M33" s="28" t="n">
        <v>36040000</v>
      </c>
      <c r="N33" s="39">
        <f>J33-(K33+L33+M33)</f>
        <v/>
      </c>
      <c r="O33" s="28" t="n">
        <v>210000000</v>
      </c>
      <c r="P33" s="29" t="n">
        <v>681750000</v>
      </c>
      <c r="Q33" s="29" t="n">
        <v>530250000</v>
      </c>
      <c r="R33" s="28" t="n">
        <v>238612500</v>
      </c>
      <c r="S33" s="28" t="n">
        <v>212100000</v>
      </c>
      <c r="T33" s="28" t="n">
        <v>79537500</v>
      </c>
      <c r="U33" s="29" t="n">
        <v>201400000</v>
      </c>
      <c r="V33" s="28" t="n">
        <v>84588000</v>
      </c>
      <c r="W33" s="28" t="n">
        <v>86602000</v>
      </c>
      <c r="X33" s="28" t="n">
        <v>30210000</v>
      </c>
      <c r="Y33" s="28" t="n">
        <v>195536000</v>
      </c>
      <c r="Z33" s="28" t="n">
        <v>163115000</v>
      </c>
      <c r="AA33" s="28" t="n">
        <v>74538000</v>
      </c>
      <c r="AB33" s="28">
        <f>F33-Y33</f>
        <v/>
      </c>
      <c r="AC33" s="28">
        <f>G33-Z33</f>
        <v/>
      </c>
      <c r="AD33" s="28">
        <f>H33-AA33</f>
        <v/>
      </c>
      <c r="AE33" s="28" t="n">
        <v>80800000</v>
      </c>
      <c r="AF33" s="28" t="n">
        <v>141400000</v>
      </c>
      <c r="AG33" s="28" t="n">
        <v>111100000</v>
      </c>
      <c r="AH33" s="28" t="n">
        <v>121200000</v>
      </c>
    </row>
    <row r="34" ht="20" customHeight="1">
      <c r="A34" s="19" t="n">
        <v>31</v>
      </c>
      <c r="B34" s="19" t="inlineStr">
        <is>
          <t>KV 3</t>
        </is>
      </c>
      <c r="C34" s="19" t="inlineStr">
        <is>
          <t>307</t>
        </is>
      </c>
      <c r="D34" s="20" t="inlineStr">
        <is>
          <t>Mang Thít</t>
        </is>
      </c>
      <c r="E34" s="22" t="n">
        <v>550000000</v>
      </c>
      <c r="F34" s="21" t="n">
        <v>242000000</v>
      </c>
      <c r="G34" s="21" t="n">
        <v>209000000</v>
      </c>
      <c r="H34" s="21" t="n">
        <v>99000000</v>
      </c>
      <c r="I34" s="38">
        <f>E34-(F34+G34+H34)</f>
        <v/>
      </c>
      <c r="J34" s="22" t="n">
        <v>244000000</v>
      </c>
      <c r="K34" s="21" t="n">
        <v>100040000</v>
      </c>
      <c r="L34" s="21" t="n">
        <v>102480000</v>
      </c>
      <c r="M34" s="21" t="n">
        <v>41480000</v>
      </c>
      <c r="N34" s="38">
        <f>J34-(K34+L34+M34)</f>
        <v/>
      </c>
      <c r="O34" s="21" t="n">
        <v>120000000</v>
      </c>
      <c r="P34" s="22" t="n">
        <v>742500000</v>
      </c>
      <c r="Q34" s="22" t="n">
        <v>577500000</v>
      </c>
      <c r="R34" s="21" t="n">
        <v>259875000</v>
      </c>
      <c r="S34" s="21" t="n">
        <v>231000000</v>
      </c>
      <c r="T34" s="21" t="n">
        <v>86625000</v>
      </c>
      <c r="U34" s="22" t="n">
        <v>231800000</v>
      </c>
      <c r="V34" s="21" t="n">
        <v>97356000</v>
      </c>
      <c r="W34" s="21" t="n">
        <v>99674000</v>
      </c>
      <c r="X34" s="21" t="n">
        <v>34770000</v>
      </c>
      <c r="Y34" s="21" t="n">
        <v>212960000</v>
      </c>
      <c r="Z34" s="21" t="n">
        <v>177650000</v>
      </c>
      <c r="AA34" s="21" t="n">
        <v>81180000</v>
      </c>
      <c r="AB34" s="21">
        <f>F34-Y34</f>
        <v/>
      </c>
      <c r="AC34" s="21">
        <f>G34-Z34</f>
        <v/>
      </c>
      <c r="AD34" s="21">
        <f>H34-AA34</f>
        <v/>
      </c>
      <c r="AE34" s="21" t="n">
        <v>88000000</v>
      </c>
      <c r="AF34" s="21" t="n">
        <v>154000000</v>
      </c>
      <c r="AG34" s="21" t="n">
        <v>121000000</v>
      </c>
      <c r="AH34" s="21" t="n">
        <v>132000000</v>
      </c>
    </row>
    <row r="35" ht="20" customHeight="1">
      <c r="A35" s="26" t="n">
        <v>32</v>
      </c>
      <c r="B35" s="26" t="inlineStr">
        <is>
          <t>KV 3</t>
        </is>
      </c>
      <c r="C35" s="26" t="inlineStr">
        <is>
          <t>308</t>
        </is>
      </c>
      <c r="D35" s="27" t="inlineStr">
        <is>
          <t>Cái Răng</t>
        </is>
      </c>
      <c r="E35" s="29" t="n">
        <v>595000000</v>
      </c>
      <c r="F35" s="28" t="n">
        <v>261800000</v>
      </c>
      <c r="G35" s="28" t="n">
        <v>226100000</v>
      </c>
      <c r="H35" s="28" t="n">
        <v>107100000</v>
      </c>
      <c r="I35" s="39">
        <f>E35-(F35+G35+H35)</f>
        <v/>
      </c>
      <c r="J35" s="29" t="n">
        <v>276000000</v>
      </c>
      <c r="K35" s="28" t="n">
        <v>113160000</v>
      </c>
      <c r="L35" s="28" t="n">
        <v>115920000</v>
      </c>
      <c r="M35" s="28" t="n">
        <v>46920000</v>
      </c>
      <c r="N35" s="39">
        <f>J35-(K35+L35+M35)</f>
        <v/>
      </c>
      <c r="O35" s="28" t="n">
        <v>138000000</v>
      </c>
      <c r="P35" s="29" t="n">
        <v>803250000</v>
      </c>
      <c r="Q35" s="29" t="n">
        <v>624750000</v>
      </c>
      <c r="R35" s="28" t="n">
        <v>281137500</v>
      </c>
      <c r="S35" s="28" t="n">
        <v>249900000</v>
      </c>
      <c r="T35" s="28" t="n">
        <v>93712500</v>
      </c>
      <c r="U35" s="29" t="n">
        <v>262200000</v>
      </c>
      <c r="V35" s="28" t="n">
        <v>110124000</v>
      </c>
      <c r="W35" s="28" t="n">
        <v>112746000</v>
      </c>
      <c r="X35" s="28" t="n">
        <v>39330000</v>
      </c>
      <c r="Y35" s="28" t="n">
        <v>230384000</v>
      </c>
      <c r="Z35" s="28" t="n">
        <v>192185000</v>
      </c>
      <c r="AA35" s="28" t="n">
        <v>87822000</v>
      </c>
      <c r="AB35" s="28">
        <f>F35-Y35</f>
        <v/>
      </c>
      <c r="AC35" s="28">
        <f>G35-Z35</f>
        <v/>
      </c>
      <c r="AD35" s="28">
        <f>H35-AA35</f>
        <v/>
      </c>
      <c r="AE35" s="28" t="n">
        <v>95200000</v>
      </c>
      <c r="AF35" s="28" t="n">
        <v>166600000</v>
      </c>
      <c r="AG35" s="28" t="n">
        <v>130900000</v>
      </c>
      <c r="AH35" s="28" t="n">
        <v>142800000</v>
      </c>
    </row>
    <row r="36" ht="20" customHeight="1">
      <c r="A36" s="19" t="n">
        <v>33</v>
      </c>
      <c r="B36" s="19" t="inlineStr">
        <is>
          <t>KV 3</t>
        </is>
      </c>
      <c r="C36" s="19" t="inlineStr">
        <is>
          <t>309</t>
        </is>
      </c>
      <c r="D36" s="20" t="inlineStr">
        <is>
          <t>Nhơn Trạch</t>
        </is>
      </c>
      <c r="E36" s="22" t="n">
        <v>280000000</v>
      </c>
      <c r="F36" s="21" t="n">
        <v>123200000</v>
      </c>
      <c r="G36" s="21" t="n">
        <v>106400000</v>
      </c>
      <c r="H36" s="21" t="n">
        <v>50400000</v>
      </c>
      <c r="I36" s="38">
        <f>E36-(F36+G36+H36)</f>
        <v/>
      </c>
      <c r="J36" s="22" t="n">
        <v>308000000</v>
      </c>
      <c r="K36" s="21" t="n">
        <v>126279999</v>
      </c>
      <c r="L36" s="21" t="n">
        <v>129360000</v>
      </c>
      <c r="M36" s="21" t="n">
        <v>52360001</v>
      </c>
      <c r="N36" s="38">
        <f>J36-(K36+L36+M36)</f>
        <v/>
      </c>
      <c r="O36" s="21" t="n">
        <v>156000000</v>
      </c>
      <c r="P36" s="22" t="n">
        <v>378000000</v>
      </c>
      <c r="Q36" s="22" t="n">
        <v>294000000</v>
      </c>
      <c r="R36" s="21" t="n">
        <v>132300000</v>
      </c>
      <c r="S36" s="21" t="n">
        <v>117600000</v>
      </c>
      <c r="T36" s="21" t="n">
        <v>44100000</v>
      </c>
      <c r="U36" s="22" t="n">
        <v>292600000</v>
      </c>
      <c r="V36" s="21" t="n">
        <v>122892000</v>
      </c>
      <c r="W36" s="21" t="n">
        <v>125818000</v>
      </c>
      <c r="X36" s="21" t="n">
        <v>43890000</v>
      </c>
      <c r="Y36" s="21" t="n">
        <v>108416000</v>
      </c>
      <c r="Z36" s="21" t="n">
        <v>90440000</v>
      </c>
      <c r="AA36" s="21" t="n">
        <v>41328000</v>
      </c>
      <c r="AB36" s="21">
        <f>F36-Y36</f>
        <v/>
      </c>
      <c r="AC36" s="21">
        <f>G36-Z36</f>
        <v/>
      </c>
      <c r="AD36" s="21">
        <f>H36-AA36</f>
        <v/>
      </c>
      <c r="AE36" s="21" t="n">
        <v>44800000</v>
      </c>
      <c r="AF36" s="21" t="n">
        <v>78400000</v>
      </c>
      <c r="AG36" s="21" t="n">
        <v>61600000</v>
      </c>
      <c r="AH36" s="21" t="n">
        <v>67200000</v>
      </c>
    </row>
    <row r="37" ht="20" customHeight="1">
      <c r="A37" s="26" t="n">
        <v>34</v>
      </c>
      <c r="B37" s="26" t="inlineStr">
        <is>
          <t>KV 3</t>
        </is>
      </c>
      <c r="C37" s="26" t="inlineStr">
        <is>
          <t>310</t>
        </is>
      </c>
      <c r="D37" s="27" t="inlineStr">
        <is>
          <t>Vị Thanh</t>
        </is>
      </c>
      <c r="E37" s="29" t="n">
        <v>325000000</v>
      </c>
      <c r="F37" s="28" t="n">
        <v>143000000</v>
      </c>
      <c r="G37" s="28" t="n">
        <v>123500000</v>
      </c>
      <c r="H37" s="28" t="n">
        <v>58500000</v>
      </c>
      <c r="I37" s="39">
        <f>E37-(F37+G37+H37)</f>
        <v/>
      </c>
      <c r="J37" s="29" t="n">
        <v>340000000</v>
      </c>
      <c r="K37" s="28" t="n">
        <v>139400000</v>
      </c>
      <c r="L37" s="28" t="n">
        <v>142800000</v>
      </c>
      <c r="M37" s="28" t="n">
        <v>57800000</v>
      </c>
      <c r="N37" s="39">
        <f>J37-(K37+L37+M37)</f>
        <v/>
      </c>
      <c r="O37" s="28" t="n">
        <v>174000000</v>
      </c>
      <c r="P37" s="29" t="n">
        <v>438750000</v>
      </c>
      <c r="Q37" s="29" t="n">
        <v>341250000</v>
      </c>
      <c r="R37" s="28" t="n">
        <v>153562500</v>
      </c>
      <c r="S37" s="28" t="n">
        <v>136500000</v>
      </c>
      <c r="T37" s="28" t="n">
        <v>51187500</v>
      </c>
      <c r="U37" s="29" t="n">
        <v>323000000</v>
      </c>
      <c r="V37" s="28" t="n">
        <v>135660000</v>
      </c>
      <c r="W37" s="28" t="n">
        <v>138890000</v>
      </c>
      <c r="X37" s="28" t="n">
        <v>48450000</v>
      </c>
      <c r="Y37" s="28" t="n">
        <v>125840000</v>
      </c>
      <c r="Z37" s="28" t="n">
        <v>104975000</v>
      </c>
      <c r="AA37" s="28" t="n">
        <v>47970000</v>
      </c>
      <c r="AB37" s="28">
        <f>F37-Y37</f>
        <v/>
      </c>
      <c r="AC37" s="28">
        <f>G37-Z37</f>
        <v/>
      </c>
      <c r="AD37" s="28">
        <f>H37-AA37</f>
        <v/>
      </c>
      <c r="AE37" s="28" t="n">
        <v>52000000</v>
      </c>
      <c r="AF37" s="28" t="n">
        <v>91000000</v>
      </c>
      <c r="AG37" s="28" t="n">
        <v>71500000</v>
      </c>
      <c r="AH37" s="28" t="n">
        <v>78000000</v>
      </c>
    </row>
    <row r="38" ht="20" customHeight="1">
      <c r="A38" s="19" t="n">
        <v>35</v>
      </c>
      <c r="B38" s="19" t="inlineStr">
        <is>
          <t>KV 3</t>
        </is>
      </c>
      <c r="C38" s="19" t="inlineStr">
        <is>
          <t>311</t>
        </is>
      </c>
      <c r="D38" s="20" t="inlineStr">
        <is>
          <t>Bình Minh</t>
        </is>
      </c>
      <c r="E38" s="22" t="n">
        <v>370000000</v>
      </c>
      <c r="F38" s="21" t="n">
        <v>162800000</v>
      </c>
      <c r="G38" s="21" t="n">
        <v>140600000</v>
      </c>
      <c r="H38" s="21" t="n">
        <v>66600000</v>
      </c>
      <c r="I38" s="38">
        <f>E38-(F38+G38+H38)</f>
        <v/>
      </c>
      <c r="J38" s="22" t="n">
        <v>372000000</v>
      </c>
      <c r="K38" s="21" t="n">
        <v>152520000</v>
      </c>
      <c r="L38" s="21" t="n">
        <v>156240000</v>
      </c>
      <c r="M38" s="21" t="n">
        <v>63240000</v>
      </c>
      <c r="N38" s="38">
        <f>J38-(K38+L38+M38)</f>
        <v/>
      </c>
      <c r="O38" s="21" t="n">
        <v>192000000</v>
      </c>
      <c r="P38" s="22" t="n">
        <v>499500000</v>
      </c>
      <c r="Q38" s="22" t="n">
        <v>388500000</v>
      </c>
      <c r="R38" s="21" t="n">
        <v>174825000</v>
      </c>
      <c r="S38" s="21" t="n">
        <v>155400000</v>
      </c>
      <c r="T38" s="21" t="n">
        <v>58275000</v>
      </c>
      <c r="U38" s="22" t="n">
        <v>353400000</v>
      </c>
      <c r="V38" s="21" t="n">
        <v>148428000</v>
      </c>
      <c r="W38" s="21" t="n">
        <v>151962000</v>
      </c>
      <c r="X38" s="21" t="n">
        <v>53010000</v>
      </c>
      <c r="Y38" s="21" t="n">
        <v>143264000</v>
      </c>
      <c r="Z38" s="21" t="n">
        <v>119510000</v>
      </c>
      <c r="AA38" s="21" t="n">
        <v>54612000</v>
      </c>
      <c r="AB38" s="21">
        <f>F38-Y38</f>
        <v/>
      </c>
      <c r="AC38" s="21">
        <f>G38-Z38</f>
        <v/>
      </c>
      <c r="AD38" s="21">
        <f>H38-AA38</f>
        <v/>
      </c>
      <c r="AE38" s="21" t="n">
        <v>59200000</v>
      </c>
      <c r="AF38" s="21" t="n">
        <v>103600000</v>
      </c>
      <c r="AG38" s="21" t="n">
        <v>81400000</v>
      </c>
      <c r="AH38" s="21" t="n">
        <v>88800000</v>
      </c>
    </row>
    <row r="39" ht="20" customHeight="1">
      <c r="A39" s="26" t="n">
        <v>36</v>
      </c>
      <c r="B39" s="26" t="inlineStr">
        <is>
          <t>KV 3</t>
        </is>
      </c>
      <c r="C39" s="26" t="inlineStr">
        <is>
          <t>312</t>
        </is>
      </c>
      <c r="D39" s="27" t="inlineStr">
        <is>
          <t>Phước Thiền</t>
        </is>
      </c>
      <c r="E39" s="29" t="n">
        <v>415000000</v>
      </c>
      <c r="F39" s="28" t="n">
        <v>182600000</v>
      </c>
      <c r="G39" s="28" t="n">
        <v>157700000</v>
      </c>
      <c r="H39" s="28" t="n">
        <v>74700000</v>
      </c>
      <c r="I39" s="39">
        <f>E39-(F39+G39+H39)</f>
        <v/>
      </c>
      <c r="J39" s="29" t="n">
        <v>180000000</v>
      </c>
      <c r="K39" s="28" t="n">
        <v>73800000</v>
      </c>
      <c r="L39" s="28" t="n">
        <v>75600000</v>
      </c>
      <c r="M39" s="28" t="n">
        <v>30600000</v>
      </c>
      <c r="N39" s="39">
        <f>J39-(K39+L39+M39)</f>
        <v/>
      </c>
      <c r="O39" s="28" t="n">
        <v>210000000</v>
      </c>
      <c r="P39" s="29" t="n">
        <v>560250000</v>
      </c>
      <c r="Q39" s="29" t="n">
        <v>435750000</v>
      </c>
      <c r="R39" s="28" t="n">
        <v>196087500</v>
      </c>
      <c r="S39" s="28" t="n">
        <v>174300000</v>
      </c>
      <c r="T39" s="28" t="n">
        <v>65362500</v>
      </c>
      <c r="U39" s="29" t="n">
        <v>171000000</v>
      </c>
      <c r="V39" s="28" t="n">
        <v>71820000</v>
      </c>
      <c r="W39" s="28" t="n">
        <v>73530000</v>
      </c>
      <c r="X39" s="28" t="n">
        <v>25650000</v>
      </c>
      <c r="Y39" s="28" t="n">
        <v>160688000</v>
      </c>
      <c r="Z39" s="28" t="n">
        <v>134045000</v>
      </c>
      <c r="AA39" s="28" t="n">
        <v>61254000</v>
      </c>
      <c r="AB39" s="28">
        <f>F39-Y39</f>
        <v/>
      </c>
      <c r="AC39" s="28">
        <f>G39-Z39</f>
        <v/>
      </c>
      <c r="AD39" s="28">
        <f>H39-AA39</f>
        <v/>
      </c>
      <c r="AE39" s="28" t="n">
        <v>66400000</v>
      </c>
      <c r="AF39" s="28" t="n">
        <v>116200000</v>
      </c>
      <c r="AG39" s="28" t="n">
        <v>91300000</v>
      </c>
      <c r="AH39" s="28" t="n">
        <v>99600000</v>
      </c>
    </row>
    <row r="40" ht="20" customHeight="1">
      <c r="A40" s="19" t="n">
        <v>37</v>
      </c>
      <c r="B40" s="19" t="inlineStr">
        <is>
          <t>KV 4</t>
        </is>
      </c>
      <c r="C40" s="19" t="inlineStr">
        <is>
          <t>401</t>
        </is>
      </c>
      <c r="D40" s="20" t="inlineStr">
        <is>
          <t>Ba Trinh</t>
        </is>
      </c>
      <c r="E40" s="22" t="n">
        <v>460000000</v>
      </c>
      <c r="F40" s="21" t="n">
        <v>202400000</v>
      </c>
      <c r="G40" s="21" t="n">
        <v>174800000</v>
      </c>
      <c r="H40" s="21" t="n">
        <v>82800000</v>
      </c>
      <c r="I40" s="38">
        <f>E40-(F40+G40+H40)</f>
        <v/>
      </c>
      <c r="J40" s="22" t="n">
        <v>212000000</v>
      </c>
      <c r="K40" s="21" t="n">
        <v>86920000</v>
      </c>
      <c r="L40" s="21" t="n">
        <v>89040000</v>
      </c>
      <c r="M40" s="21" t="n">
        <v>36040000</v>
      </c>
      <c r="N40" s="38">
        <f>J40-(K40+L40+M40)</f>
        <v/>
      </c>
      <c r="O40" s="21" t="n">
        <v>120000000</v>
      </c>
      <c r="P40" s="22" t="n">
        <v>621000000</v>
      </c>
      <c r="Q40" s="22" t="n">
        <v>483000000</v>
      </c>
      <c r="R40" s="21" t="n">
        <v>217350000</v>
      </c>
      <c r="S40" s="21" t="n">
        <v>193200000</v>
      </c>
      <c r="T40" s="21" t="n">
        <v>72450000</v>
      </c>
      <c r="U40" s="22" t="n">
        <v>201400000</v>
      </c>
      <c r="V40" s="21" t="n">
        <v>84588000</v>
      </c>
      <c r="W40" s="21" t="n">
        <v>86602000</v>
      </c>
      <c r="X40" s="21" t="n">
        <v>30210000</v>
      </c>
      <c r="Y40" s="21" t="n">
        <v>178112000</v>
      </c>
      <c r="Z40" s="21" t="n">
        <v>148580000</v>
      </c>
      <c r="AA40" s="21" t="n">
        <v>67896000</v>
      </c>
      <c r="AB40" s="21">
        <f>F40-Y40</f>
        <v/>
      </c>
      <c r="AC40" s="21">
        <f>G40-Z40</f>
        <v/>
      </c>
      <c r="AD40" s="21">
        <f>H40-AA40</f>
        <v/>
      </c>
      <c r="AE40" s="21" t="n">
        <v>73600000</v>
      </c>
      <c r="AF40" s="21" t="n">
        <v>128800000</v>
      </c>
      <c r="AG40" s="21" t="n">
        <v>101200000</v>
      </c>
      <c r="AH40" s="21" t="n">
        <v>110400000</v>
      </c>
    </row>
    <row r="41" ht="20" customHeight="1">
      <c r="A41" s="26" t="n">
        <v>38</v>
      </c>
      <c r="B41" s="26" t="inlineStr">
        <is>
          <t>KV 4</t>
        </is>
      </c>
      <c r="C41" s="26" t="inlineStr">
        <is>
          <t>402</t>
        </is>
      </c>
      <c r="D41" s="27" t="inlineStr">
        <is>
          <t>Kế Sách</t>
        </is>
      </c>
      <c r="E41" s="29" t="n">
        <v>505000000</v>
      </c>
      <c r="F41" s="28" t="n">
        <v>222200000</v>
      </c>
      <c r="G41" s="28" t="n">
        <v>191900000</v>
      </c>
      <c r="H41" s="28" t="n">
        <v>90900000</v>
      </c>
      <c r="I41" s="39">
        <f>E41-(F41+G41+H41)</f>
        <v/>
      </c>
      <c r="J41" s="29" t="n">
        <v>244000000</v>
      </c>
      <c r="K41" s="28" t="n">
        <v>100040000</v>
      </c>
      <c r="L41" s="28" t="n">
        <v>102480000</v>
      </c>
      <c r="M41" s="28" t="n">
        <v>41480000</v>
      </c>
      <c r="N41" s="39">
        <f>J41-(K41+L41+M41)</f>
        <v/>
      </c>
      <c r="O41" s="28" t="n">
        <v>138000000</v>
      </c>
      <c r="P41" s="29" t="n">
        <v>681750000</v>
      </c>
      <c r="Q41" s="29" t="n">
        <v>530250000</v>
      </c>
      <c r="R41" s="28" t="n">
        <v>238612500</v>
      </c>
      <c r="S41" s="28" t="n">
        <v>212100000</v>
      </c>
      <c r="T41" s="28" t="n">
        <v>79537500</v>
      </c>
      <c r="U41" s="29" t="n">
        <v>231800000</v>
      </c>
      <c r="V41" s="28" t="n">
        <v>97356000</v>
      </c>
      <c r="W41" s="28" t="n">
        <v>99674000</v>
      </c>
      <c r="X41" s="28" t="n">
        <v>34770000</v>
      </c>
      <c r="Y41" s="28" t="n">
        <v>195536000</v>
      </c>
      <c r="Z41" s="28" t="n">
        <v>163115000</v>
      </c>
      <c r="AA41" s="28" t="n">
        <v>74538000</v>
      </c>
      <c r="AB41" s="28">
        <f>F41-Y41</f>
        <v/>
      </c>
      <c r="AC41" s="28">
        <f>G41-Z41</f>
        <v/>
      </c>
      <c r="AD41" s="28">
        <f>H41-AA41</f>
        <v/>
      </c>
      <c r="AE41" s="28" t="n">
        <v>80800000</v>
      </c>
      <c r="AF41" s="28" t="n">
        <v>141400000</v>
      </c>
      <c r="AG41" s="28" t="n">
        <v>111100000</v>
      </c>
      <c r="AH41" s="28" t="n">
        <v>121200000</v>
      </c>
    </row>
    <row r="42" ht="20" customHeight="1">
      <c r="A42" s="19" t="n">
        <v>39</v>
      </c>
      <c r="B42" s="19" t="inlineStr">
        <is>
          <t>KV 4</t>
        </is>
      </c>
      <c r="C42" s="19" t="inlineStr">
        <is>
          <t>403</t>
        </is>
      </c>
      <c r="D42" s="20" t="inlineStr">
        <is>
          <t>An Nghiệp</t>
        </is>
      </c>
      <c r="E42" s="22" t="n">
        <v>550000000</v>
      </c>
      <c r="F42" s="21" t="n">
        <v>242000000</v>
      </c>
      <c r="G42" s="21" t="n">
        <v>209000000</v>
      </c>
      <c r="H42" s="21" t="n">
        <v>99000000</v>
      </c>
      <c r="I42" s="38">
        <f>E42-(F42+G42+H42)</f>
        <v/>
      </c>
      <c r="J42" s="22" t="n">
        <v>276000000</v>
      </c>
      <c r="K42" s="21" t="n">
        <v>113160000</v>
      </c>
      <c r="L42" s="21" t="n">
        <v>115920000</v>
      </c>
      <c r="M42" s="21" t="n">
        <v>46920000</v>
      </c>
      <c r="N42" s="38">
        <f>J42-(K42+L42+M42)</f>
        <v/>
      </c>
      <c r="O42" s="21" t="n">
        <v>156000000</v>
      </c>
      <c r="P42" s="22" t="n">
        <v>742500000</v>
      </c>
      <c r="Q42" s="22" t="n">
        <v>577500000</v>
      </c>
      <c r="R42" s="21" t="n">
        <v>259875000</v>
      </c>
      <c r="S42" s="21" t="n">
        <v>231000000</v>
      </c>
      <c r="T42" s="21" t="n">
        <v>86625000</v>
      </c>
      <c r="U42" s="22" t="n">
        <v>262200000</v>
      </c>
      <c r="V42" s="21" t="n">
        <v>110124000</v>
      </c>
      <c r="W42" s="21" t="n">
        <v>112746000</v>
      </c>
      <c r="X42" s="21" t="n">
        <v>39330000</v>
      </c>
      <c r="Y42" s="21" t="n">
        <v>212960000</v>
      </c>
      <c r="Z42" s="21" t="n">
        <v>177650000</v>
      </c>
      <c r="AA42" s="21" t="n">
        <v>81180000</v>
      </c>
      <c r="AB42" s="21">
        <f>F42-Y42</f>
        <v/>
      </c>
      <c r="AC42" s="21">
        <f>G42-Z42</f>
        <v/>
      </c>
      <c r="AD42" s="21">
        <f>H42-AA42</f>
        <v/>
      </c>
      <c r="AE42" s="21" t="n">
        <v>88000000</v>
      </c>
      <c r="AF42" s="21" t="n">
        <v>154000000</v>
      </c>
      <c r="AG42" s="21" t="n">
        <v>121000000</v>
      </c>
      <c r="AH42" s="21" t="n">
        <v>132000000</v>
      </c>
    </row>
    <row r="43" ht="20" customHeight="1">
      <c r="A43" s="26" t="n">
        <v>40</v>
      </c>
      <c r="B43" s="26" t="inlineStr">
        <is>
          <t>KV 4</t>
        </is>
      </c>
      <c r="C43" s="26" t="inlineStr">
        <is>
          <t>404</t>
        </is>
      </c>
      <c r="D43" s="27" t="inlineStr">
        <is>
          <t>Đại Ngãi</t>
        </is>
      </c>
      <c r="E43" s="29" t="n">
        <v>595000000</v>
      </c>
      <c r="F43" s="28" t="n">
        <v>261800000</v>
      </c>
      <c r="G43" s="28" t="n">
        <v>226100000</v>
      </c>
      <c r="H43" s="28" t="n">
        <v>107100000</v>
      </c>
      <c r="I43" s="39">
        <f>E43-(F43+G43+H43)</f>
        <v/>
      </c>
      <c r="J43" s="29" t="n">
        <v>308000000</v>
      </c>
      <c r="K43" s="28" t="n">
        <v>126279999</v>
      </c>
      <c r="L43" s="28" t="n">
        <v>129360000</v>
      </c>
      <c r="M43" s="28" t="n">
        <v>52360001</v>
      </c>
      <c r="N43" s="39">
        <f>J43-(K43+L43+M43)</f>
        <v/>
      </c>
      <c r="O43" s="28" t="n">
        <v>174000000</v>
      </c>
      <c r="P43" s="29" t="n">
        <v>803250000</v>
      </c>
      <c r="Q43" s="29" t="n">
        <v>624750000</v>
      </c>
      <c r="R43" s="28" t="n">
        <v>281137500</v>
      </c>
      <c r="S43" s="28" t="n">
        <v>249900000</v>
      </c>
      <c r="T43" s="28" t="n">
        <v>93712500</v>
      </c>
      <c r="U43" s="29" t="n">
        <v>292600000</v>
      </c>
      <c r="V43" s="28" t="n">
        <v>122892000</v>
      </c>
      <c r="W43" s="28" t="n">
        <v>125818000</v>
      </c>
      <c r="X43" s="28" t="n">
        <v>43890000</v>
      </c>
      <c r="Y43" s="28" t="n">
        <v>230384000</v>
      </c>
      <c r="Z43" s="28" t="n">
        <v>192185000</v>
      </c>
      <c r="AA43" s="28" t="n">
        <v>87822000</v>
      </c>
      <c r="AB43" s="28">
        <f>F43-Y43</f>
        <v/>
      </c>
      <c r="AC43" s="28">
        <f>G43-Z43</f>
        <v/>
      </c>
      <c r="AD43" s="28">
        <f>H43-AA43</f>
        <v/>
      </c>
      <c r="AE43" s="28" t="n">
        <v>95200000</v>
      </c>
      <c r="AF43" s="28" t="n">
        <v>166600000</v>
      </c>
      <c r="AG43" s="28" t="n">
        <v>130900000</v>
      </c>
      <c r="AH43" s="28" t="n">
        <v>142800000</v>
      </c>
    </row>
    <row r="44" ht="20" customHeight="1">
      <c r="A44" s="19" t="n">
        <v>41</v>
      </c>
      <c r="B44" s="19" t="inlineStr">
        <is>
          <t>KV 4</t>
        </is>
      </c>
      <c r="C44" s="19" t="inlineStr">
        <is>
          <t>405</t>
        </is>
      </c>
      <c r="D44" s="20" t="inlineStr">
        <is>
          <t>Bông Sen</t>
        </is>
      </c>
      <c r="E44" s="22" t="n">
        <v>280000000</v>
      </c>
      <c r="F44" s="21" t="n">
        <v>123200000</v>
      </c>
      <c r="G44" s="21" t="n">
        <v>106400000</v>
      </c>
      <c r="H44" s="21" t="n">
        <v>50400000</v>
      </c>
      <c r="I44" s="38">
        <f>E44-(F44+G44+H44)</f>
        <v/>
      </c>
      <c r="J44" s="22" t="n">
        <v>340000000</v>
      </c>
      <c r="K44" s="21" t="n">
        <v>139400000</v>
      </c>
      <c r="L44" s="21" t="n">
        <v>142800000</v>
      </c>
      <c r="M44" s="21" t="n">
        <v>57800000</v>
      </c>
      <c r="N44" s="38">
        <f>J44-(K44+L44+M44)</f>
        <v/>
      </c>
      <c r="O44" s="21" t="n">
        <v>192000000</v>
      </c>
      <c r="P44" s="22" t="n">
        <v>378000000</v>
      </c>
      <c r="Q44" s="22" t="n">
        <v>294000000</v>
      </c>
      <c r="R44" s="21" t="n">
        <v>132300000</v>
      </c>
      <c r="S44" s="21" t="n">
        <v>117600000</v>
      </c>
      <c r="T44" s="21" t="n">
        <v>44100000</v>
      </c>
      <c r="U44" s="22" t="n">
        <v>323000000</v>
      </c>
      <c r="V44" s="21" t="n">
        <v>135660000</v>
      </c>
      <c r="W44" s="21" t="n">
        <v>138890000</v>
      </c>
      <c r="X44" s="21" t="n">
        <v>48450000</v>
      </c>
      <c r="Y44" s="21" t="n">
        <v>108416000</v>
      </c>
      <c r="Z44" s="21" t="n">
        <v>90440000</v>
      </c>
      <c r="AA44" s="21" t="n">
        <v>41328000</v>
      </c>
      <c r="AB44" s="21">
        <f>F44-Y44</f>
        <v/>
      </c>
      <c r="AC44" s="21">
        <f>G44-Z44</f>
        <v/>
      </c>
      <c r="AD44" s="21">
        <f>H44-AA44</f>
        <v/>
      </c>
      <c r="AE44" s="21" t="n">
        <v>44800000</v>
      </c>
      <c r="AF44" s="21" t="n">
        <v>78400000</v>
      </c>
      <c r="AG44" s="21" t="n">
        <v>61600000</v>
      </c>
      <c r="AH44" s="21" t="n">
        <v>67200000</v>
      </c>
    </row>
    <row r="45" ht="20" customHeight="1">
      <c r="A45" s="26" t="n">
        <v>42</v>
      </c>
      <c r="B45" s="26" t="inlineStr">
        <is>
          <t>KV 4</t>
        </is>
      </c>
      <c r="C45" s="26" t="inlineStr">
        <is>
          <t>406</t>
        </is>
      </c>
      <c r="D45" s="27" t="inlineStr">
        <is>
          <t>Mỹ Xuyên</t>
        </is>
      </c>
      <c r="E45" s="29" t="n">
        <v>325000000</v>
      </c>
      <c r="F45" s="28" t="n">
        <v>143000000</v>
      </c>
      <c r="G45" s="28" t="n">
        <v>123500000</v>
      </c>
      <c r="H45" s="28" t="n">
        <v>58500000</v>
      </c>
      <c r="I45" s="39">
        <f>E45-(F45+G45+H45)</f>
        <v/>
      </c>
      <c r="J45" s="29" t="n">
        <v>372000000</v>
      </c>
      <c r="K45" s="28" t="n">
        <v>152520000</v>
      </c>
      <c r="L45" s="28" t="n">
        <v>156240000</v>
      </c>
      <c r="M45" s="28" t="n">
        <v>63240000</v>
      </c>
      <c r="N45" s="39">
        <f>J45-(K45+L45+M45)</f>
        <v/>
      </c>
      <c r="O45" s="28" t="n">
        <v>210000000</v>
      </c>
      <c r="P45" s="29" t="n">
        <v>438750000</v>
      </c>
      <c r="Q45" s="29" t="n">
        <v>341250000</v>
      </c>
      <c r="R45" s="28" t="n">
        <v>153562500</v>
      </c>
      <c r="S45" s="28" t="n">
        <v>136500000</v>
      </c>
      <c r="T45" s="28" t="n">
        <v>51187500</v>
      </c>
      <c r="U45" s="29" t="n">
        <v>353400000</v>
      </c>
      <c r="V45" s="28" t="n">
        <v>148428000</v>
      </c>
      <c r="W45" s="28" t="n">
        <v>151962000</v>
      </c>
      <c r="X45" s="28" t="n">
        <v>53010000</v>
      </c>
      <c r="Y45" s="28" t="n">
        <v>125840000</v>
      </c>
      <c r="Z45" s="28" t="n">
        <v>104975000</v>
      </c>
      <c r="AA45" s="28" t="n">
        <v>47970000</v>
      </c>
      <c r="AB45" s="28">
        <f>F45-Y45</f>
        <v/>
      </c>
      <c r="AC45" s="28">
        <f>G45-Z45</f>
        <v/>
      </c>
      <c r="AD45" s="28">
        <f>H45-AA45</f>
        <v/>
      </c>
      <c r="AE45" s="28" t="n">
        <v>52000000</v>
      </c>
      <c r="AF45" s="28" t="n">
        <v>91000000</v>
      </c>
      <c r="AG45" s="28" t="n">
        <v>71500000</v>
      </c>
      <c r="AH45" s="28" t="n">
        <v>78000000</v>
      </c>
    </row>
    <row r="46" ht="20" customHeight="1">
      <c r="A46" s="19" t="n">
        <v>43</v>
      </c>
      <c r="B46" s="19" t="inlineStr">
        <is>
          <t>KV 4</t>
        </is>
      </c>
      <c r="C46" s="19" t="inlineStr">
        <is>
          <t>407</t>
        </is>
      </c>
      <c r="D46" s="20" t="inlineStr">
        <is>
          <t>Trà Quýt</t>
        </is>
      </c>
      <c r="E46" s="22" t="n">
        <v>370000000</v>
      </c>
      <c r="F46" s="21" t="n">
        <v>162800000</v>
      </c>
      <c r="G46" s="21" t="n">
        <v>140600000</v>
      </c>
      <c r="H46" s="21" t="n">
        <v>66600000</v>
      </c>
      <c r="I46" s="38">
        <f>E46-(F46+G46+H46)</f>
        <v/>
      </c>
      <c r="J46" s="22" t="n">
        <v>180000000</v>
      </c>
      <c r="K46" s="21" t="n">
        <v>73800000</v>
      </c>
      <c r="L46" s="21" t="n">
        <v>75600000</v>
      </c>
      <c r="M46" s="21" t="n">
        <v>30600000</v>
      </c>
      <c r="N46" s="38">
        <f>J46-(K46+L46+M46)</f>
        <v/>
      </c>
      <c r="O46" s="21" t="n">
        <v>120000000</v>
      </c>
      <c r="P46" s="22" t="n">
        <v>499500000</v>
      </c>
      <c r="Q46" s="22" t="n">
        <v>388500000</v>
      </c>
      <c r="R46" s="21" t="n">
        <v>174825000</v>
      </c>
      <c r="S46" s="21" t="n">
        <v>155400000</v>
      </c>
      <c r="T46" s="21" t="n">
        <v>58275000</v>
      </c>
      <c r="U46" s="22" t="n">
        <v>171000000</v>
      </c>
      <c r="V46" s="21" t="n">
        <v>71820000</v>
      </c>
      <c r="W46" s="21" t="n">
        <v>73530000</v>
      </c>
      <c r="X46" s="21" t="n">
        <v>25650000</v>
      </c>
      <c r="Y46" s="21" t="n">
        <v>143264000</v>
      </c>
      <c r="Z46" s="21" t="n">
        <v>119510000</v>
      </c>
      <c r="AA46" s="21" t="n">
        <v>54612000</v>
      </c>
      <c r="AB46" s="21">
        <f>F46-Y46</f>
        <v/>
      </c>
      <c r="AC46" s="21">
        <f>G46-Z46</f>
        <v/>
      </c>
      <c r="AD46" s="21">
        <f>H46-AA46</f>
        <v/>
      </c>
      <c r="AE46" s="21" t="n">
        <v>59200000</v>
      </c>
      <c r="AF46" s="21" t="n">
        <v>103600000</v>
      </c>
      <c r="AG46" s="21" t="n">
        <v>81400000</v>
      </c>
      <c r="AH46" s="21" t="n">
        <v>88800000</v>
      </c>
    </row>
    <row r="47" ht="20" customHeight="1">
      <c r="A47" s="26" t="n">
        <v>44</v>
      </c>
      <c r="B47" s="26" t="inlineStr">
        <is>
          <t>KV 4</t>
        </is>
      </c>
      <c r="C47" s="26" t="inlineStr">
        <is>
          <t>408</t>
        </is>
      </c>
      <c r="D47" s="27" t="inlineStr">
        <is>
          <t>Trần Đề</t>
        </is>
      </c>
      <c r="E47" s="29" t="n">
        <v>415000000</v>
      </c>
      <c r="F47" s="28" t="n">
        <v>182600000</v>
      </c>
      <c r="G47" s="28" t="n">
        <v>157700000</v>
      </c>
      <c r="H47" s="28" t="n">
        <v>74700000</v>
      </c>
      <c r="I47" s="39">
        <f>E47-(F47+G47+H47)</f>
        <v/>
      </c>
      <c r="J47" s="29" t="n">
        <v>212000000</v>
      </c>
      <c r="K47" s="28" t="n">
        <v>86920000</v>
      </c>
      <c r="L47" s="28" t="n">
        <v>89040000</v>
      </c>
      <c r="M47" s="28" t="n">
        <v>36040000</v>
      </c>
      <c r="N47" s="39">
        <f>J47-(K47+L47+M47)</f>
        <v/>
      </c>
      <c r="O47" s="28" t="n">
        <v>138000000</v>
      </c>
      <c r="P47" s="29" t="n">
        <v>560250000</v>
      </c>
      <c r="Q47" s="29" t="n">
        <v>435750000</v>
      </c>
      <c r="R47" s="28" t="n">
        <v>196087500</v>
      </c>
      <c r="S47" s="28" t="n">
        <v>174300000</v>
      </c>
      <c r="T47" s="28" t="n">
        <v>65362500</v>
      </c>
      <c r="U47" s="29" t="n">
        <v>201400000</v>
      </c>
      <c r="V47" s="28" t="n">
        <v>84588000</v>
      </c>
      <c r="W47" s="28" t="n">
        <v>86602000</v>
      </c>
      <c r="X47" s="28" t="n">
        <v>30210000</v>
      </c>
      <c r="Y47" s="28" t="n">
        <v>160688000</v>
      </c>
      <c r="Z47" s="28" t="n">
        <v>134045000</v>
      </c>
      <c r="AA47" s="28" t="n">
        <v>61254000</v>
      </c>
      <c r="AB47" s="28">
        <f>F47-Y47</f>
        <v/>
      </c>
      <c r="AC47" s="28">
        <f>G47-Z47</f>
        <v/>
      </c>
      <c r="AD47" s="28">
        <f>H47-AA47</f>
        <v/>
      </c>
      <c r="AE47" s="28" t="n">
        <v>66400000</v>
      </c>
      <c r="AF47" s="28" t="n">
        <v>116200000</v>
      </c>
      <c r="AG47" s="28" t="n">
        <v>91300000</v>
      </c>
      <c r="AH47" s="28" t="n">
        <v>99600000</v>
      </c>
    </row>
    <row r="48" ht="20" customHeight="1">
      <c r="A48" s="19" t="n">
        <v>45</v>
      </c>
      <c r="B48" s="19" t="inlineStr">
        <is>
          <t>KV 4</t>
        </is>
      </c>
      <c r="C48" s="19" t="inlineStr">
        <is>
          <t>409</t>
        </is>
      </c>
      <c r="D48" s="20" t="inlineStr">
        <is>
          <t>Lịch Hội Thượng</t>
        </is>
      </c>
      <c r="E48" s="22" t="n">
        <v>460000000</v>
      </c>
      <c r="F48" s="21" t="n">
        <v>202400000</v>
      </c>
      <c r="G48" s="21" t="n">
        <v>174800000</v>
      </c>
      <c r="H48" s="21" t="n">
        <v>82800000</v>
      </c>
      <c r="I48" s="38">
        <f>E48-(F48+G48+H48)</f>
        <v/>
      </c>
      <c r="J48" s="22" t="n">
        <v>244000000</v>
      </c>
      <c r="K48" s="21" t="n">
        <v>100040000</v>
      </c>
      <c r="L48" s="21" t="n">
        <v>102480000</v>
      </c>
      <c r="M48" s="21" t="n">
        <v>41480000</v>
      </c>
      <c r="N48" s="38">
        <f>J48-(K48+L48+M48)</f>
        <v/>
      </c>
      <c r="O48" s="21" t="n">
        <v>156000000</v>
      </c>
      <c r="P48" s="22" t="n">
        <v>621000000</v>
      </c>
      <c r="Q48" s="22" t="n">
        <v>483000000</v>
      </c>
      <c r="R48" s="21" t="n">
        <v>217350000</v>
      </c>
      <c r="S48" s="21" t="n">
        <v>193200000</v>
      </c>
      <c r="T48" s="21" t="n">
        <v>72450000</v>
      </c>
      <c r="U48" s="22" t="n">
        <v>231800000</v>
      </c>
      <c r="V48" s="21" t="n">
        <v>97356000</v>
      </c>
      <c r="W48" s="21" t="n">
        <v>99674000</v>
      </c>
      <c r="X48" s="21" t="n">
        <v>34770000</v>
      </c>
      <c r="Y48" s="21" t="n">
        <v>178112000</v>
      </c>
      <c r="Z48" s="21" t="n">
        <v>148580000</v>
      </c>
      <c r="AA48" s="21" t="n">
        <v>67896000</v>
      </c>
      <c r="AB48" s="21">
        <f>F48-Y48</f>
        <v/>
      </c>
      <c r="AC48" s="21">
        <f>G48-Z48</f>
        <v/>
      </c>
      <c r="AD48" s="21">
        <f>H48-AA48</f>
        <v/>
      </c>
      <c r="AE48" s="21" t="n">
        <v>73600000</v>
      </c>
      <c r="AF48" s="21" t="n">
        <v>128800000</v>
      </c>
      <c r="AG48" s="21" t="n">
        <v>101200000</v>
      </c>
      <c r="AH48" s="21" t="n">
        <v>110400000</v>
      </c>
    </row>
    <row r="49" ht="20" customHeight="1">
      <c r="A49" s="26" t="n">
        <v>46</v>
      </c>
      <c r="B49" s="26" t="inlineStr">
        <is>
          <t>KV 5</t>
        </is>
      </c>
      <c r="C49" s="26" t="inlineStr">
        <is>
          <t>410</t>
        </is>
      </c>
      <c r="D49" s="27" t="inlineStr">
        <is>
          <t>Càng Long</t>
        </is>
      </c>
      <c r="E49" s="29" t="n">
        <v>505000000</v>
      </c>
      <c r="F49" s="28" t="n">
        <v>222200000</v>
      </c>
      <c r="G49" s="28" t="n">
        <v>191900000</v>
      </c>
      <c r="H49" s="28" t="n">
        <v>90900000</v>
      </c>
      <c r="I49" s="39">
        <f>E49-(F49+G49+H49)</f>
        <v/>
      </c>
      <c r="J49" s="29" t="n">
        <v>276000000</v>
      </c>
      <c r="K49" s="28" t="n">
        <v>113160000</v>
      </c>
      <c r="L49" s="28" t="n">
        <v>115920000</v>
      </c>
      <c r="M49" s="28" t="n">
        <v>46920000</v>
      </c>
      <c r="N49" s="39">
        <f>J49-(K49+L49+M49)</f>
        <v/>
      </c>
      <c r="O49" s="28" t="n">
        <v>174000000</v>
      </c>
      <c r="P49" s="29" t="n">
        <v>681750000</v>
      </c>
      <c r="Q49" s="29" t="n">
        <v>530250000</v>
      </c>
      <c r="R49" s="28" t="n">
        <v>238612500</v>
      </c>
      <c r="S49" s="28" t="n">
        <v>212100000</v>
      </c>
      <c r="T49" s="28" t="n">
        <v>79537500</v>
      </c>
      <c r="U49" s="29" t="n">
        <v>262200000</v>
      </c>
      <c r="V49" s="28" t="n">
        <v>110124000</v>
      </c>
      <c r="W49" s="28" t="n">
        <v>112746000</v>
      </c>
      <c r="X49" s="28" t="n">
        <v>39330000</v>
      </c>
      <c r="Y49" s="28" t="n">
        <v>195536000</v>
      </c>
      <c r="Z49" s="28" t="n">
        <v>163115000</v>
      </c>
      <c r="AA49" s="28" t="n">
        <v>74538000</v>
      </c>
      <c r="AB49" s="28">
        <f>F49-Y49</f>
        <v/>
      </c>
      <c r="AC49" s="28">
        <f>G49-Z49</f>
        <v/>
      </c>
      <c r="AD49" s="28">
        <f>H49-AA49</f>
        <v/>
      </c>
      <c r="AE49" s="28" t="n">
        <v>80800000</v>
      </c>
      <c r="AF49" s="28" t="n">
        <v>141400000</v>
      </c>
      <c r="AG49" s="28" t="n">
        <v>111100000</v>
      </c>
      <c r="AH49" s="28" t="n">
        <v>121200000</v>
      </c>
    </row>
    <row r="50" ht="20" customHeight="1">
      <c r="A50" s="19" t="n">
        <v>47</v>
      </c>
      <c r="B50" s="19" t="inlineStr">
        <is>
          <t>KV 5</t>
        </is>
      </c>
      <c r="C50" s="19" t="inlineStr">
        <is>
          <t>411</t>
        </is>
      </c>
      <c r="D50" s="20" t="inlineStr">
        <is>
          <t>Châu Thành</t>
        </is>
      </c>
      <c r="E50" s="22" t="n">
        <v>550000000</v>
      </c>
      <c r="F50" s="21" t="n">
        <v>242000000</v>
      </c>
      <c r="G50" s="21" t="n">
        <v>209000000</v>
      </c>
      <c r="H50" s="21" t="n">
        <v>99000000</v>
      </c>
      <c r="I50" s="38">
        <f>E50-(F50+G50+H50)</f>
        <v/>
      </c>
      <c r="J50" s="22" t="n">
        <v>308000000</v>
      </c>
      <c r="K50" s="21" t="n">
        <v>126279999</v>
      </c>
      <c r="L50" s="21" t="n">
        <v>129360000</v>
      </c>
      <c r="M50" s="21" t="n">
        <v>52360001</v>
      </c>
      <c r="N50" s="38">
        <f>J50-(K50+L50+M50)</f>
        <v/>
      </c>
      <c r="O50" s="21" t="n">
        <v>192000000</v>
      </c>
      <c r="P50" s="22" t="n">
        <v>742500000</v>
      </c>
      <c r="Q50" s="22" t="n">
        <v>577500000</v>
      </c>
      <c r="R50" s="21" t="n">
        <v>259875000</v>
      </c>
      <c r="S50" s="21" t="n">
        <v>231000000</v>
      </c>
      <c r="T50" s="21" t="n">
        <v>86625000</v>
      </c>
      <c r="U50" s="22" t="n">
        <v>292600000</v>
      </c>
      <c r="V50" s="21" t="n">
        <v>122892000</v>
      </c>
      <c r="W50" s="21" t="n">
        <v>125818000</v>
      </c>
      <c r="X50" s="21" t="n">
        <v>43890000</v>
      </c>
      <c r="Y50" s="21" t="n">
        <v>212960000</v>
      </c>
      <c r="Z50" s="21" t="n">
        <v>177650000</v>
      </c>
      <c r="AA50" s="21" t="n">
        <v>81180000</v>
      </c>
      <c r="AB50" s="21">
        <f>F50-Y50</f>
        <v/>
      </c>
      <c r="AC50" s="21">
        <f>G50-Z50</f>
        <v/>
      </c>
      <c r="AD50" s="21">
        <f>H50-AA50</f>
        <v/>
      </c>
      <c r="AE50" s="21" t="n">
        <v>88000000</v>
      </c>
      <c r="AF50" s="21" t="n">
        <v>154000000</v>
      </c>
      <c r="AG50" s="21" t="n">
        <v>121000000</v>
      </c>
      <c r="AH50" s="21" t="n">
        <v>132000000</v>
      </c>
    </row>
    <row r="51" ht="20" customHeight="1">
      <c r="A51" s="26" t="n">
        <v>48</v>
      </c>
      <c r="B51" s="26" t="inlineStr">
        <is>
          <t>KV 4</t>
        </is>
      </c>
      <c r="C51" s="26" t="inlineStr">
        <is>
          <t>412</t>
        </is>
      </c>
      <c r="D51" s="27" t="inlineStr">
        <is>
          <t>Đại Tâm</t>
        </is>
      </c>
      <c r="E51" s="29" t="n">
        <v>595000000</v>
      </c>
      <c r="F51" s="28" t="n">
        <v>261800000</v>
      </c>
      <c r="G51" s="28" t="n">
        <v>226100000</v>
      </c>
      <c r="H51" s="28" t="n">
        <v>107100000</v>
      </c>
      <c r="I51" s="39">
        <f>E51-(F51+G51+H51)</f>
        <v/>
      </c>
      <c r="J51" s="29" t="n">
        <v>340000000</v>
      </c>
      <c r="K51" s="28" t="n">
        <v>139400000</v>
      </c>
      <c r="L51" s="28" t="n">
        <v>142800000</v>
      </c>
      <c r="M51" s="28" t="n">
        <v>57800000</v>
      </c>
      <c r="N51" s="39">
        <f>J51-(K51+L51+M51)</f>
        <v/>
      </c>
      <c r="O51" s="28" t="n">
        <v>210000000</v>
      </c>
      <c r="P51" s="29" t="n">
        <v>803250000</v>
      </c>
      <c r="Q51" s="29" t="n">
        <v>624750000</v>
      </c>
      <c r="R51" s="28" t="n">
        <v>281137500</v>
      </c>
      <c r="S51" s="28" t="n">
        <v>249900000</v>
      </c>
      <c r="T51" s="28" t="n">
        <v>93712500</v>
      </c>
      <c r="U51" s="29" t="n">
        <v>323000000</v>
      </c>
      <c r="V51" s="28" t="n">
        <v>135660000</v>
      </c>
      <c r="W51" s="28" t="n">
        <v>138890000</v>
      </c>
      <c r="X51" s="28" t="n">
        <v>48450000</v>
      </c>
      <c r="Y51" s="28" t="n">
        <v>230384000</v>
      </c>
      <c r="Z51" s="28" t="n">
        <v>192185000</v>
      </c>
      <c r="AA51" s="28" t="n">
        <v>87822000</v>
      </c>
      <c r="AB51" s="28">
        <f>F51-Y51</f>
        <v/>
      </c>
      <c r="AC51" s="28">
        <f>G51-Z51</f>
        <v/>
      </c>
      <c r="AD51" s="28">
        <f>H51-AA51</f>
        <v/>
      </c>
      <c r="AE51" s="28" t="n">
        <v>95200000</v>
      </c>
      <c r="AF51" s="28" t="n">
        <v>166600000</v>
      </c>
      <c r="AG51" s="28" t="n">
        <v>130900000</v>
      </c>
      <c r="AH51" s="28" t="n">
        <v>142800000</v>
      </c>
    </row>
    <row r="52" ht="20" customHeight="1">
      <c r="A52" s="19" t="n">
        <v>49</v>
      </c>
      <c r="B52" s="19" t="inlineStr">
        <is>
          <t>KV 4</t>
        </is>
      </c>
      <c r="C52" s="19" t="inlineStr">
        <is>
          <t>413</t>
        </is>
      </c>
      <c r="D52" s="20" t="inlineStr">
        <is>
          <t>Phú Lợi (Phường 2)</t>
        </is>
      </c>
      <c r="E52" s="22" t="n">
        <v>280000000</v>
      </c>
      <c r="F52" s="21" t="n">
        <v>123200000</v>
      </c>
      <c r="G52" s="21" t="n">
        <v>106400000</v>
      </c>
      <c r="H52" s="21" t="n">
        <v>50400000</v>
      </c>
      <c r="I52" s="38">
        <f>E52-(F52+G52+H52)</f>
        <v/>
      </c>
      <c r="J52" s="22" t="n">
        <v>372000000</v>
      </c>
      <c r="K52" s="21" t="n">
        <v>152520000</v>
      </c>
      <c r="L52" s="21" t="n">
        <v>156240000</v>
      </c>
      <c r="M52" s="21" t="n">
        <v>63240000</v>
      </c>
      <c r="N52" s="38">
        <f>J52-(K52+L52+M52)</f>
        <v/>
      </c>
      <c r="O52" s="21" t="n">
        <v>120000000</v>
      </c>
      <c r="P52" s="22" t="n">
        <v>378000000</v>
      </c>
      <c r="Q52" s="22" t="n">
        <v>294000000</v>
      </c>
      <c r="R52" s="21" t="n">
        <v>132300000</v>
      </c>
      <c r="S52" s="21" t="n">
        <v>117600000</v>
      </c>
      <c r="T52" s="21" t="n">
        <v>44100000</v>
      </c>
      <c r="U52" s="22" t="n">
        <v>353400000</v>
      </c>
      <c r="V52" s="21" t="n">
        <v>148428000</v>
      </c>
      <c r="W52" s="21" t="n">
        <v>151962000</v>
      </c>
      <c r="X52" s="21" t="n">
        <v>53010000</v>
      </c>
      <c r="Y52" s="21" t="n">
        <v>108416000</v>
      </c>
      <c r="Z52" s="21" t="n">
        <v>90440000</v>
      </c>
      <c r="AA52" s="21" t="n">
        <v>41328000</v>
      </c>
      <c r="AB52" s="21">
        <f>F52-Y52</f>
        <v/>
      </c>
      <c r="AC52" s="21">
        <f>G52-Z52</f>
        <v/>
      </c>
      <c r="AD52" s="21">
        <f>H52-AA52</f>
        <v/>
      </c>
      <c r="AE52" s="21" t="n">
        <v>44800000</v>
      </c>
      <c r="AF52" s="21" t="n">
        <v>78400000</v>
      </c>
      <c r="AG52" s="21" t="n">
        <v>61600000</v>
      </c>
      <c r="AH52" s="21" t="n">
        <v>67200000</v>
      </c>
    </row>
    <row r="53" ht="20" customHeight="1">
      <c r="A53" s="26" t="n">
        <v>50</v>
      </c>
      <c r="B53" s="26" t="inlineStr">
        <is>
          <t>KV 4</t>
        </is>
      </c>
      <c r="C53" s="26" t="inlineStr">
        <is>
          <t>414</t>
        </is>
      </c>
      <c r="D53" s="27" t="inlineStr">
        <is>
          <t>Bố Thảo (Cầu Trắng cũ)</t>
        </is>
      </c>
      <c r="E53" s="29" t="n">
        <v>325000000</v>
      </c>
      <c r="F53" s="28" t="n">
        <v>143000000</v>
      </c>
      <c r="G53" s="28" t="n">
        <v>123500000</v>
      </c>
      <c r="H53" s="28" t="n">
        <v>58500000</v>
      </c>
      <c r="I53" s="39">
        <f>E53-(F53+G53+H53)</f>
        <v/>
      </c>
      <c r="J53" s="29" t="n">
        <v>180000000</v>
      </c>
      <c r="K53" s="28" t="n">
        <v>73800000</v>
      </c>
      <c r="L53" s="28" t="n">
        <v>75600000</v>
      </c>
      <c r="M53" s="28" t="n">
        <v>30600000</v>
      </c>
      <c r="N53" s="39">
        <f>J53-(K53+L53+M53)</f>
        <v/>
      </c>
      <c r="O53" s="28" t="n">
        <v>138000000</v>
      </c>
      <c r="P53" s="29" t="n">
        <v>438750000</v>
      </c>
      <c r="Q53" s="29" t="n">
        <v>341250000</v>
      </c>
      <c r="R53" s="28" t="n">
        <v>153562500</v>
      </c>
      <c r="S53" s="28" t="n">
        <v>136500000</v>
      </c>
      <c r="T53" s="28" t="n">
        <v>51187500</v>
      </c>
      <c r="U53" s="29" t="n">
        <v>171000000</v>
      </c>
      <c r="V53" s="28" t="n">
        <v>71820000</v>
      </c>
      <c r="W53" s="28" t="n">
        <v>73530000</v>
      </c>
      <c r="X53" s="28" t="n">
        <v>25650000</v>
      </c>
      <c r="Y53" s="28" t="n">
        <v>125840000</v>
      </c>
      <c r="Z53" s="28" t="n">
        <v>104975000</v>
      </c>
      <c r="AA53" s="28" t="n">
        <v>47970000</v>
      </c>
      <c r="AB53" s="28">
        <f>F53-Y53</f>
        <v/>
      </c>
      <c r="AC53" s="28">
        <f>G53-Z53</f>
        <v/>
      </c>
      <c r="AD53" s="28">
        <f>H53-AA53</f>
        <v/>
      </c>
      <c r="AE53" s="28" t="n">
        <v>52000000</v>
      </c>
      <c r="AF53" s="28" t="n">
        <v>91000000</v>
      </c>
      <c r="AG53" s="28" t="n">
        <v>71500000</v>
      </c>
      <c r="AH53" s="28" t="n">
        <v>78000000</v>
      </c>
    </row>
    <row r="54" ht="20" customHeight="1">
      <c r="A54" s="19" t="n">
        <v>51</v>
      </c>
      <c r="B54" s="19" t="inlineStr">
        <is>
          <t>KV 5</t>
        </is>
      </c>
      <c r="C54" s="19" t="inlineStr">
        <is>
          <t>501</t>
        </is>
      </c>
      <c r="D54" s="20" t="inlineStr">
        <is>
          <t>Hộ Phòng</t>
        </is>
      </c>
      <c r="E54" s="22" t="n">
        <v>370000000</v>
      </c>
      <c r="F54" s="21" t="n">
        <v>162800000</v>
      </c>
      <c r="G54" s="21" t="n">
        <v>140600000</v>
      </c>
      <c r="H54" s="21" t="n">
        <v>66600000</v>
      </c>
      <c r="I54" s="38">
        <f>E54-(F54+G54+H54)</f>
        <v/>
      </c>
      <c r="J54" s="22" t="n">
        <v>212000000</v>
      </c>
      <c r="K54" s="21" t="n">
        <v>86920000</v>
      </c>
      <c r="L54" s="21" t="n">
        <v>89040000</v>
      </c>
      <c r="M54" s="21" t="n">
        <v>36040000</v>
      </c>
      <c r="N54" s="38">
        <f>J54-(K54+L54+M54)</f>
        <v/>
      </c>
      <c r="O54" s="21" t="n">
        <v>156000000</v>
      </c>
      <c r="P54" s="22" t="n">
        <v>499500000</v>
      </c>
      <c r="Q54" s="22" t="n">
        <v>388500000</v>
      </c>
      <c r="R54" s="21" t="n">
        <v>174825000</v>
      </c>
      <c r="S54" s="21" t="n">
        <v>155400000</v>
      </c>
      <c r="T54" s="21" t="n">
        <v>58275000</v>
      </c>
      <c r="U54" s="22" t="n">
        <v>201400000</v>
      </c>
      <c r="V54" s="21" t="n">
        <v>84588000</v>
      </c>
      <c r="W54" s="21" t="n">
        <v>86602000</v>
      </c>
      <c r="X54" s="21" t="n">
        <v>30210000</v>
      </c>
      <c r="Y54" s="21" t="n">
        <v>143264000</v>
      </c>
      <c r="Z54" s="21" t="n">
        <v>119510000</v>
      </c>
      <c r="AA54" s="21" t="n">
        <v>54612000</v>
      </c>
      <c r="AB54" s="21">
        <f>F54-Y54</f>
        <v/>
      </c>
      <c r="AC54" s="21">
        <f>G54-Z54</f>
        <v/>
      </c>
      <c r="AD54" s="21">
        <f>H54-AA54</f>
        <v/>
      </c>
      <c r="AE54" s="21" t="n">
        <v>59200000</v>
      </c>
      <c r="AF54" s="21" t="n">
        <v>103600000</v>
      </c>
      <c r="AG54" s="21" t="n">
        <v>81400000</v>
      </c>
      <c r="AH54" s="21" t="n">
        <v>88800000</v>
      </c>
    </row>
    <row r="55" ht="20" customHeight="1">
      <c r="A55" s="26" t="n">
        <v>52</v>
      </c>
      <c r="B55" s="26" t="inlineStr">
        <is>
          <t>KV 5</t>
        </is>
      </c>
      <c r="C55" s="26" t="inlineStr">
        <is>
          <t>502</t>
        </is>
      </c>
      <c r="D55" s="27" t="inlineStr">
        <is>
          <t>Gành Hào</t>
        </is>
      </c>
      <c r="E55" s="29" t="n">
        <v>415000000</v>
      </c>
      <c r="F55" s="28" t="n">
        <v>182600000</v>
      </c>
      <c r="G55" s="28" t="n">
        <v>157700000</v>
      </c>
      <c r="H55" s="28" t="n">
        <v>74700000</v>
      </c>
      <c r="I55" s="39">
        <f>E55-(F55+G55+H55)</f>
        <v/>
      </c>
      <c r="J55" s="29" t="n">
        <v>244000000</v>
      </c>
      <c r="K55" s="28" t="n">
        <v>100040000</v>
      </c>
      <c r="L55" s="28" t="n">
        <v>102480000</v>
      </c>
      <c r="M55" s="28" t="n">
        <v>41480000</v>
      </c>
      <c r="N55" s="39">
        <f>J55-(K55+L55+M55)</f>
        <v/>
      </c>
      <c r="O55" s="28" t="n">
        <v>174000000</v>
      </c>
      <c r="P55" s="29" t="n">
        <v>560250000</v>
      </c>
      <c r="Q55" s="29" t="n">
        <v>435750000</v>
      </c>
      <c r="R55" s="28" t="n">
        <v>196087500</v>
      </c>
      <c r="S55" s="28" t="n">
        <v>174300000</v>
      </c>
      <c r="T55" s="28" t="n">
        <v>65362500</v>
      </c>
      <c r="U55" s="29" t="n">
        <v>231800000</v>
      </c>
      <c r="V55" s="28" t="n">
        <v>97356000</v>
      </c>
      <c r="W55" s="28" t="n">
        <v>99674000</v>
      </c>
      <c r="X55" s="28" t="n">
        <v>34770000</v>
      </c>
      <c r="Y55" s="28" t="n">
        <v>160688000</v>
      </c>
      <c r="Z55" s="28" t="n">
        <v>134045000</v>
      </c>
      <c r="AA55" s="28" t="n">
        <v>61254000</v>
      </c>
      <c r="AB55" s="28">
        <f>F55-Y55</f>
        <v/>
      </c>
      <c r="AC55" s="28">
        <f>G55-Z55</f>
        <v/>
      </c>
      <c r="AD55" s="28">
        <f>H55-AA55</f>
        <v/>
      </c>
      <c r="AE55" s="28" t="n">
        <v>66400000</v>
      </c>
      <c r="AF55" s="28" t="n">
        <v>116200000</v>
      </c>
      <c r="AG55" s="28" t="n">
        <v>91300000</v>
      </c>
      <c r="AH55" s="28" t="n">
        <v>99600000</v>
      </c>
    </row>
    <row r="56" ht="20" customHeight="1">
      <c r="A56" s="19" t="n">
        <v>53</v>
      </c>
      <c r="B56" s="19" t="inlineStr">
        <is>
          <t>KV 5</t>
        </is>
      </c>
      <c r="C56" s="19" t="inlineStr">
        <is>
          <t>503</t>
        </is>
      </c>
      <c r="D56" s="20" t="inlineStr">
        <is>
          <t>Kinh Tư</t>
        </is>
      </c>
      <c r="E56" s="22" t="n">
        <v>460000000</v>
      </c>
      <c r="F56" s="21" t="n">
        <v>202400000</v>
      </c>
      <c r="G56" s="21" t="n">
        <v>174800000</v>
      </c>
      <c r="H56" s="21" t="n">
        <v>82800000</v>
      </c>
      <c r="I56" s="38">
        <f>E56-(F56+G56+H56)</f>
        <v/>
      </c>
      <c r="J56" s="22" t="n">
        <v>276000000</v>
      </c>
      <c r="K56" s="21" t="n">
        <v>113160000</v>
      </c>
      <c r="L56" s="21" t="n">
        <v>115920000</v>
      </c>
      <c r="M56" s="21" t="n">
        <v>46920000</v>
      </c>
      <c r="N56" s="38">
        <f>J56-(K56+L56+M56)</f>
        <v/>
      </c>
      <c r="O56" s="21" t="n">
        <v>192000000</v>
      </c>
      <c r="P56" s="22" t="n">
        <v>621000000</v>
      </c>
      <c r="Q56" s="22" t="n">
        <v>483000000</v>
      </c>
      <c r="R56" s="21" t="n">
        <v>217350000</v>
      </c>
      <c r="S56" s="21" t="n">
        <v>193200000</v>
      </c>
      <c r="T56" s="21" t="n">
        <v>72450000</v>
      </c>
      <c r="U56" s="22" t="n">
        <v>262200000</v>
      </c>
      <c r="V56" s="21" t="n">
        <v>110124000</v>
      </c>
      <c r="W56" s="21" t="n">
        <v>112746000</v>
      </c>
      <c r="X56" s="21" t="n">
        <v>39330000</v>
      </c>
      <c r="Y56" s="21" t="n">
        <v>178112000</v>
      </c>
      <c r="Z56" s="21" t="n">
        <v>148580000</v>
      </c>
      <c r="AA56" s="21" t="n">
        <v>67896000</v>
      </c>
      <c r="AB56" s="21">
        <f>F56-Y56</f>
        <v/>
      </c>
      <c r="AC56" s="21">
        <f>G56-Z56</f>
        <v/>
      </c>
      <c r="AD56" s="21">
        <f>H56-AA56</f>
        <v/>
      </c>
      <c r="AE56" s="21" t="n">
        <v>73600000</v>
      </c>
      <c r="AF56" s="21" t="n">
        <v>128800000</v>
      </c>
      <c r="AG56" s="21" t="n">
        <v>101200000</v>
      </c>
      <c r="AH56" s="21" t="n">
        <v>110400000</v>
      </c>
    </row>
    <row r="57" ht="20" customHeight="1">
      <c r="A57" s="26" t="n">
        <v>54</v>
      </c>
      <c r="B57" s="26" t="inlineStr">
        <is>
          <t>KV 5</t>
        </is>
      </c>
      <c r="C57" s="26" t="inlineStr">
        <is>
          <t>504</t>
        </is>
      </c>
      <c r="D57" s="27" t="inlineStr">
        <is>
          <t>Thới Bình</t>
        </is>
      </c>
      <c r="E57" s="29" t="n">
        <v>505000000</v>
      </c>
      <c r="F57" s="28" t="n">
        <v>222200000</v>
      </c>
      <c r="G57" s="28" t="n">
        <v>191900000</v>
      </c>
      <c r="H57" s="28" t="n">
        <v>90900000</v>
      </c>
      <c r="I57" s="39">
        <f>E57-(F57+G57+H57)</f>
        <v/>
      </c>
      <c r="J57" s="29" t="n">
        <v>308000000</v>
      </c>
      <c r="K57" s="28" t="n">
        <v>126279999</v>
      </c>
      <c r="L57" s="28" t="n">
        <v>129360000</v>
      </c>
      <c r="M57" s="28" t="n">
        <v>52360001</v>
      </c>
      <c r="N57" s="39">
        <f>J57-(K57+L57+M57)</f>
        <v/>
      </c>
      <c r="O57" s="28" t="n">
        <v>210000000</v>
      </c>
      <c r="P57" s="29" t="n">
        <v>681750000</v>
      </c>
      <c r="Q57" s="29" t="n">
        <v>530250000</v>
      </c>
      <c r="R57" s="28" t="n">
        <v>238612500</v>
      </c>
      <c r="S57" s="28" t="n">
        <v>212100000</v>
      </c>
      <c r="T57" s="28" t="n">
        <v>79537500</v>
      </c>
      <c r="U57" s="29" t="n">
        <v>292600000</v>
      </c>
      <c r="V57" s="28" t="n">
        <v>122892000</v>
      </c>
      <c r="W57" s="28" t="n">
        <v>125818000</v>
      </c>
      <c r="X57" s="28" t="n">
        <v>43890000</v>
      </c>
      <c r="Y57" s="28" t="n">
        <v>195536000</v>
      </c>
      <c r="Z57" s="28" t="n">
        <v>163115000</v>
      </c>
      <c r="AA57" s="28" t="n">
        <v>74538000</v>
      </c>
      <c r="AB57" s="28">
        <f>F57-Y57</f>
        <v/>
      </c>
      <c r="AC57" s="28">
        <f>G57-Z57</f>
        <v/>
      </c>
      <c r="AD57" s="28">
        <f>H57-AA57</f>
        <v/>
      </c>
      <c r="AE57" s="28" t="n">
        <v>80800000</v>
      </c>
      <c r="AF57" s="28" t="n">
        <v>141400000</v>
      </c>
      <c r="AG57" s="28" t="n">
        <v>111100000</v>
      </c>
      <c r="AH57" s="28" t="n">
        <v>121200000</v>
      </c>
    </row>
    <row r="58" ht="20" customHeight="1">
      <c r="A58" s="19" t="n">
        <v>55</v>
      </c>
      <c r="B58" s="19" t="inlineStr">
        <is>
          <t>KV 5</t>
        </is>
      </c>
      <c r="C58" s="19" t="inlineStr">
        <is>
          <t>505</t>
        </is>
      </c>
      <c r="D58" s="20" t="inlineStr">
        <is>
          <t>Cái Nước</t>
        </is>
      </c>
      <c r="E58" s="22" t="n">
        <v>550000000</v>
      </c>
      <c r="F58" s="21" t="n">
        <v>242000000</v>
      </c>
      <c r="G58" s="21" t="n">
        <v>209000000</v>
      </c>
      <c r="H58" s="21" t="n">
        <v>99000000</v>
      </c>
      <c r="I58" s="38">
        <f>E58-(F58+G58+H58)</f>
        <v/>
      </c>
      <c r="J58" s="22" t="n">
        <v>340000000</v>
      </c>
      <c r="K58" s="21" t="n">
        <v>139400000</v>
      </c>
      <c r="L58" s="21" t="n">
        <v>142800000</v>
      </c>
      <c r="M58" s="21" t="n">
        <v>57800000</v>
      </c>
      <c r="N58" s="38">
        <f>J58-(K58+L58+M58)</f>
        <v/>
      </c>
      <c r="O58" s="21" t="n">
        <v>120000000</v>
      </c>
      <c r="P58" s="22" t="n">
        <v>742500000</v>
      </c>
      <c r="Q58" s="22" t="n">
        <v>577500000</v>
      </c>
      <c r="R58" s="21" t="n">
        <v>259875000</v>
      </c>
      <c r="S58" s="21" t="n">
        <v>231000000</v>
      </c>
      <c r="T58" s="21" t="n">
        <v>86625000</v>
      </c>
      <c r="U58" s="22" t="n">
        <v>323000000</v>
      </c>
      <c r="V58" s="21" t="n">
        <v>135660000</v>
      </c>
      <c r="W58" s="21" t="n">
        <v>138890000</v>
      </c>
      <c r="X58" s="21" t="n">
        <v>48450000</v>
      </c>
      <c r="Y58" s="21" t="n">
        <v>212960000</v>
      </c>
      <c r="Z58" s="21" t="n">
        <v>177650000</v>
      </c>
      <c r="AA58" s="21" t="n">
        <v>81180000</v>
      </c>
      <c r="AB58" s="21">
        <f>F58-Y58</f>
        <v/>
      </c>
      <c r="AC58" s="21">
        <f>G58-Z58</f>
        <v/>
      </c>
      <c r="AD58" s="21">
        <f>H58-AA58</f>
        <v/>
      </c>
      <c r="AE58" s="21" t="n">
        <v>88000000</v>
      </c>
      <c r="AF58" s="21" t="n">
        <v>154000000</v>
      </c>
      <c r="AG58" s="21" t="n">
        <v>121000000</v>
      </c>
      <c r="AH58" s="21" t="n">
        <v>132000000</v>
      </c>
    </row>
    <row r="59" ht="20" customHeight="1">
      <c r="A59" s="26" t="n">
        <v>56</v>
      </c>
      <c r="B59" s="26" t="inlineStr">
        <is>
          <t>KV 5</t>
        </is>
      </c>
      <c r="C59" s="26" t="inlineStr">
        <is>
          <t>506</t>
        </is>
      </c>
      <c r="D59" s="27" t="inlineStr">
        <is>
          <t>Đầm Dơi</t>
        </is>
      </c>
      <c r="E59" s="29" t="n">
        <v>595000000</v>
      </c>
      <c r="F59" s="28" t="n">
        <v>261800000</v>
      </c>
      <c r="G59" s="28" t="n">
        <v>226100000</v>
      </c>
      <c r="H59" s="28" t="n">
        <v>107100000</v>
      </c>
      <c r="I59" s="39">
        <f>E59-(F59+G59+H59)</f>
        <v/>
      </c>
      <c r="J59" s="29" t="n">
        <v>372000000</v>
      </c>
      <c r="K59" s="28" t="n">
        <v>152520000</v>
      </c>
      <c r="L59" s="28" t="n">
        <v>156240000</v>
      </c>
      <c r="M59" s="28" t="n">
        <v>63240000</v>
      </c>
      <c r="N59" s="39">
        <f>J59-(K59+L59+M59)</f>
        <v/>
      </c>
      <c r="O59" s="28" t="n">
        <v>138000000</v>
      </c>
      <c r="P59" s="29" t="n">
        <v>803250000</v>
      </c>
      <c r="Q59" s="29" t="n">
        <v>624750000</v>
      </c>
      <c r="R59" s="28" t="n">
        <v>281137500</v>
      </c>
      <c r="S59" s="28" t="n">
        <v>249900000</v>
      </c>
      <c r="T59" s="28" t="n">
        <v>93712500</v>
      </c>
      <c r="U59" s="29" t="n">
        <v>353400000</v>
      </c>
      <c r="V59" s="28" t="n">
        <v>148428000</v>
      </c>
      <c r="W59" s="28" t="n">
        <v>151962000</v>
      </c>
      <c r="X59" s="28" t="n">
        <v>53010000</v>
      </c>
      <c r="Y59" s="28" t="n">
        <v>230384000</v>
      </c>
      <c r="Z59" s="28" t="n">
        <v>192185000</v>
      </c>
      <c r="AA59" s="28" t="n">
        <v>87822000</v>
      </c>
      <c r="AB59" s="28">
        <f>F59-Y59</f>
        <v/>
      </c>
      <c r="AC59" s="28">
        <f>G59-Z59</f>
        <v/>
      </c>
      <c r="AD59" s="28">
        <f>H59-AA59</f>
        <v/>
      </c>
      <c r="AE59" s="28" t="n">
        <v>95200000</v>
      </c>
      <c r="AF59" s="28" t="n">
        <v>166600000</v>
      </c>
      <c r="AG59" s="28" t="n">
        <v>130900000</v>
      </c>
      <c r="AH59" s="28" t="n">
        <v>142800000</v>
      </c>
    </row>
    <row r="60" ht="20" customHeight="1">
      <c r="A60" s="19" t="n">
        <v>57</v>
      </c>
      <c r="B60" s="19" t="inlineStr">
        <is>
          <t>KV 5</t>
        </is>
      </c>
      <c r="C60" s="19" t="inlineStr">
        <is>
          <t>507</t>
        </is>
      </c>
      <c r="D60" s="20" t="inlineStr">
        <is>
          <t>Láng Tròn</t>
        </is>
      </c>
      <c r="E60" s="22" t="n">
        <v>280000000</v>
      </c>
      <c r="F60" s="21" t="n">
        <v>123200000</v>
      </c>
      <c r="G60" s="21" t="n">
        <v>106400000</v>
      </c>
      <c r="H60" s="21" t="n">
        <v>50400000</v>
      </c>
      <c r="I60" s="38">
        <f>E60-(F60+G60+H60)</f>
        <v/>
      </c>
      <c r="J60" s="22" t="n">
        <v>180000000</v>
      </c>
      <c r="K60" s="21" t="n">
        <v>73800000</v>
      </c>
      <c r="L60" s="21" t="n">
        <v>75600000</v>
      </c>
      <c r="M60" s="21" t="n">
        <v>30600000</v>
      </c>
      <c r="N60" s="38">
        <f>J60-(K60+L60+M60)</f>
        <v/>
      </c>
      <c r="O60" s="21" t="n">
        <v>156000000</v>
      </c>
      <c r="P60" s="22" t="n">
        <v>378000000</v>
      </c>
      <c r="Q60" s="22" t="n">
        <v>294000000</v>
      </c>
      <c r="R60" s="21" t="n">
        <v>132300000</v>
      </c>
      <c r="S60" s="21" t="n">
        <v>117600000</v>
      </c>
      <c r="T60" s="21" t="n">
        <v>44100000</v>
      </c>
      <c r="U60" s="22" t="n">
        <v>171000000</v>
      </c>
      <c r="V60" s="21" t="n">
        <v>71820000</v>
      </c>
      <c r="W60" s="21" t="n">
        <v>73530000</v>
      </c>
      <c r="X60" s="21" t="n">
        <v>25650000</v>
      </c>
      <c r="Y60" s="21" t="n">
        <v>108416000</v>
      </c>
      <c r="Z60" s="21" t="n">
        <v>90440000</v>
      </c>
      <c r="AA60" s="21" t="n">
        <v>41328000</v>
      </c>
      <c r="AB60" s="21">
        <f>F60-Y60</f>
        <v/>
      </c>
      <c r="AC60" s="21">
        <f>G60-Z60</f>
        <v/>
      </c>
      <c r="AD60" s="21">
        <f>H60-AA60</f>
        <v/>
      </c>
      <c r="AE60" s="21" t="n">
        <v>44800000</v>
      </c>
      <c r="AF60" s="21" t="n">
        <v>78400000</v>
      </c>
      <c r="AG60" s="21" t="n">
        <v>61600000</v>
      </c>
      <c r="AH60" s="21" t="n">
        <v>67200000</v>
      </c>
    </row>
    <row r="61" ht="20" customHeight="1">
      <c r="A61" s="26" t="n">
        <v>58</v>
      </c>
      <c r="B61" s="26" t="inlineStr">
        <is>
          <t>KV 2</t>
        </is>
      </c>
      <c r="C61" s="26" t="inlineStr">
        <is>
          <t>1</t>
        </is>
      </c>
      <c r="D61" s="27" t="inlineStr">
        <is>
          <t>2.0</t>
        </is>
      </c>
      <c r="E61" s="29" t="n">
        <v>325000000</v>
      </c>
      <c r="F61" s="28" t="n">
        <v>143000000</v>
      </c>
      <c r="G61" s="28" t="n">
        <v>123500000</v>
      </c>
      <c r="H61" s="28" t="n">
        <v>58500000</v>
      </c>
      <c r="I61" s="39">
        <f>E61-(F61+G61+H61)</f>
        <v/>
      </c>
      <c r="J61" s="29" t="n">
        <v>212000000</v>
      </c>
      <c r="K61" s="28" t="n">
        <v>86920000</v>
      </c>
      <c r="L61" s="28" t="n">
        <v>89040000</v>
      </c>
      <c r="M61" s="28" t="n">
        <v>36040000</v>
      </c>
      <c r="N61" s="39">
        <f>J61-(K61+L61+M61)</f>
        <v/>
      </c>
      <c r="O61" s="28" t="n">
        <v>174000000</v>
      </c>
      <c r="P61" s="29" t="n">
        <v>438750000</v>
      </c>
      <c r="Q61" s="29" t="n">
        <v>341250000</v>
      </c>
      <c r="R61" s="28" t="n">
        <v>153562500</v>
      </c>
      <c r="S61" s="28" t="n">
        <v>136500000</v>
      </c>
      <c r="T61" s="28" t="n">
        <v>51187500</v>
      </c>
      <c r="U61" s="29" t="n">
        <v>201400000</v>
      </c>
      <c r="V61" s="28" t="n">
        <v>84588000</v>
      </c>
      <c r="W61" s="28" t="n">
        <v>86602000</v>
      </c>
      <c r="X61" s="28" t="n">
        <v>30210000</v>
      </c>
      <c r="Y61" s="28" t="n">
        <v>125840000</v>
      </c>
      <c r="Z61" s="28" t="n">
        <v>104975000</v>
      </c>
      <c r="AA61" s="28" t="n">
        <v>47970000</v>
      </c>
      <c r="AB61" s="28">
        <f>F61-Y61</f>
        <v/>
      </c>
      <c r="AC61" s="28">
        <f>G61-Z61</f>
        <v/>
      </c>
      <c r="AD61" s="28">
        <f>H61-AA61</f>
        <v/>
      </c>
      <c r="AE61" s="28" t="n">
        <v>52000000</v>
      </c>
      <c r="AF61" s="28" t="n">
        <v>91000000</v>
      </c>
      <c r="AG61" s="28" t="n">
        <v>71500000</v>
      </c>
      <c r="AH61" s="28" t="n">
        <v>78000000</v>
      </c>
    </row>
    <row r="62" ht="20" customHeight="1">
      <c r="A62" s="19" t="n">
        <v>59</v>
      </c>
      <c r="B62" s="19" t="inlineStr">
        <is>
          <t>KV 1</t>
        </is>
      </c>
      <c r="C62" s="19" t="inlineStr">
        <is>
          <t>101</t>
        </is>
      </c>
      <c r="D62" s="20" t="inlineStr">
        <is>
          <t>Cái Tàu Hạ</t>
        </is>
      </c>
      <c r="E62" s="22" t="n">
        <v>291052782</v>
      </c>
      <c r="F62" s="21" t="n">
        <v>44032000</v>
      </c>
      <c r="G62" s="21" t="n">
        <v>196267320</v>
      </c>
      <c r="H62" s="21" t="n">
        <v>50753462</v>
      </c>
      <c r="I62" s="38">
        <f>E62-(F62+G62+H62)</f>
        <v/>
      </c>
      <c r="J62" s="22" t="n">
        <v>103265473</v>
      </c>
      <c r="K62" s="21" t="n">
        <v>15836000</v>
      </c>
      <c r="L62" s="21" t="n">
        <v>77719703</v>
      </c>
      <c r="M62" s="21" t="n">
        <v>9709770</v>
      </c>
      <c r="N62" s="38">
        <f>J62-(K62+L62+M62)</f>
        <v/>
      </c>
      <c r="O62" s="21" t="n">
        <v>192000000</v>
      </c>
      <c r="P62" s="22" t="n">
        <v>392921255</v>
      </c>
      <c r="Q62" s="22" t="n">
        <v>305605421</v>
      </c>
      <c r="R62" s="21" t="n">
        <v>137522439</v>
      </c>
      <c r="S62" s="21" t="n">
        <v>122242168</v>
      </c>
      <c r="T62" s="21" t="n">
        <v>45840814</v>
      </c>
      <c r="U62" s="22" t="n">
        <v>98102199</v>
      </c>
      <c r="V62" s="21" t="n">
        <v>41202923</v>
      </c>
      <c r="W62" s="21" t="n">
        <v>42183945</v>
      </c>
      <c r="X62" s="21" t="n">
        <v>14715331</v>
      </c>
      <c r="Y62" s="21" t="n">
        <v>38748160</v>
      </c>
      <c r="Z62" s="21" t="n">
        <v>166827222</v>
      </c>
      <c r="AA62" s="21" t="n">
        <v>41617838</v>
      </c>
      <c r="AB62" s="21">
        <f>F62-Y62</f>
        <v/>
      </c>
      <c r="AC62" s="21">
        <f>G62-Z62</f>
        <v/>
      </c>
      <c r="AD62" s="21">
        <f>H62-AA62</f>
        <v/>
      </c>
      <c r="AE62" s="21" t="n">
        <v>28217678</v>
      </c>
      <c r="AF62" s="21" t="n">
        <v>81494778</v>
      </c>
      <c r="AG62" s="21" t="n">
        <v>64031612</v>
      </c>
      <c r="AH62" s="21" t="n">
        <v>69852667</v>
      </c>
    </row>
    <row r="63" ht="20" customHeight="1">
      <c r="A63" s="26" t="n">
        <v>60</v>
      </c>
      <c r="B63" s="26" t="inlineStr">
        <is>
          <t>KV 1</t>
        </is>
      </c>
      <c r="C63" s="26" t="inlineStr">
        <is>
          <t>113</t>
        </is>
      </c>
      <c r="D63" s="27" t="inlineStr">
        <is>
          <t>Long Hậu</t>
        </is>
      </c>
      <c r="E63" s="29" t="n">
        <v>99928801</v>
      </c>
      <c r="F63" s="28" t="n">
        <v>20165464</v>
      </c>
      <c r="G63" s="28" t="n">
        <v>59136422</v>
      </c>
      <c r="H63" s="28" t="n">
        <v>20626915</v>
      </c>
      <c r="I63" s="39">
        <f>E63-(F63+G63+H63)</f>
        <v/>
      </c>
      <c r="J63" s="29" t="n">
        <v>52339101</v>
      </c>
      <c r="K63" s="28" t="n">
        <v>5648000</v>
      </c>
      <c r="L63" s="28" t="n">
        <v>40317640</v>
      </c>
      <c r="M63" s="28" t="n">
        <v>6373461</v>
      </c>
      <c r="N63" s="39">
        <f>J63-(K63+L63+M63)</f>
        <v/>
      </c>
      <c r="O63" s="28" t="n">
        <v>210000000</v>
      </c>
      <c r="P63" s="29" t="n">
        <v>134903881</v>
      </c>
      <c r="Q63" s="29" t="n">
        <v>104925241</v>
      </c>
      <c r="R63" s="28" t="n">
        <v>47216358</v>
      </c>
      <c r="S63" s="28" t="n">
        <v>41970096</v>
      </c>
      <c r="T63" s="28" t="n">
        <v>15738787</v>
      </c>
      <c r="U63" s="29" t="n">
        <v>49722145</v>
      </c>
      <c r="V63" s="28" t="n">
        <v>20883300</v>
      </c>
      <c r="W63" s="28" t="n">
        <v>21380522</v>
      </c>
      <c r="X63" s="28" t="n">
        <v>7458323</v>
      </c>
      <c r="Y63" s="28" t="n">
        <v>17745608</v>
      </c>
      <c r="Z63" s="28" t="n">
        <v>50265958</v>
      </c>
      <c r="AA63" s="28" t="n">
        <v>16914070</v>
      </c>
      <c r="AB63" s="28">
        <f>F63-Y63</f>
        <v/>
      </c>
      <c r="AC63" s="28">
        <f>G63-Z63</f>
        <v/>
      </c>
      <c r="AD63" s="28">
        <f>H63-AA63</f>
        <v/>
      </c>
      <c r="AE63" s="28" t="n">
        <v>15988608</v>
      </c>
      <c r="AF63" s="28" t="n">
        <v>27980064</v>
      </c>
      <c r="AG63" s="28" t="n">
        <v>21984336</v>
      </c>
      <c r="AH63" s="28" t="n">
        <v>23982912</v>
      </c>
    </row>
    <row r="64" ht="20" customHeight="1">
      <c r="A64" s="19" t="n">
        <v>61</v>
      </c>
      <c r="B64" s="19" t="inlineStr">
        <is>
          <t>KV 2</t>
        </is>
      </c>
      <c r="C64" s="19" t="inlineStr">
        <is>
          <t>215</t>
        </is>
      </c>
      <c r="D64" s="20" t="inlineStr">
        <is>
          <t>Mỹ Tây</t>
        </is>
      </c>
      <c r="E64" s="22" t="n">
        <v>460000000</v>
      </c>
      <c r="F64" s="21" t="n">
        <v>202400000</v>
      </c>
      <c r="G64" s="21" t="n">
        <v>174800000</v>
      </c>
      <c r="H64" s="21" t="n">
        <v>82800000</v>
      </c>
      <c r="I64" s="38">
        <f>E64-(F64+G64+H64)</f>
        <v/>
      </c>
      <c r="J64" s="22" t="n">
        <v>308000000</v>
      </c>
      <c r="K64" s="21" t="n">
        <v>126279999</v>
      </c>
      <c r="L64" s="21" t="n">
        <v>129360000</v>
      </c>
      <c r="M64" s="21" t="n">
        <v>52360001</v>
      </c>
      <c r="N64" s="38">
        <f>J64-(K64+L64+M64)</f>
        <v/>
      </c>
      <c r="O64" s="21" t="n">
        <v>120000000</v>
      </c>
      <c r="P64" s="22" t="n">
        <v>621000000</v>
      </c>
      <c r="Q64" s="22" t="n">
        <v>483000000</v>
      </c>
      <c r="R64" s="21" t="n">
        <v>217350000</v>
      </c>
      <c r="S64" s="21" t="n">
        <v>193200000</v>
      </c>
      <c r="T64" s="21" t="n">
        <v>72450000</v>
      </c>
      <c r="U64" s="22" t="n">
        <v>292600000</v>
      </c>
      <c r="V64" s="21" t="n">
        <v>122892000</v>
      </c>
      <c r="W64" s="21" t="n">
        <v>125818000</v>
      </c>
      <c r="X64" s="21" t="n">
        <v>43890000</v>
      </c>
      <c r="Y64" s="21" t="n">
        <v>178112000</v>
      </c>
      <c r="Z64" s="21" t="n">
        <v>148580000</v>
      </c>
      <c r="AA64" s="21" t="n">
        <v>67896000</v>
      </c>
      <c r="AB64" s="21">
        <f>F64-Y64</f>
        <v/>
      </c>
      <c r="AC64" s="21">
        <f>G64-Z64</f>
        <v/>
      </c>
      <c r="AD64" s="21">
        <f>H64-AA64</f>
        <v/>
      </c>
      <c r="AE64" s="21" t="n">
        <v>73600000</v>
      </c>
      <c r="AF64" s="21" t="n">
        <v>128800000</v>
      </c>
      <c r="AG64" s="21" t="n">
        <v>101200000</v>
      </c>
      <c r="AH64" s="21" t="n">
        <v>110400000</v>
      </c>
    </row>
    <row r="65" ht="20" customHeight="1">
      <c r="A65" s="26" t="n">
        <v>62</v>
      </c>
      <c r="B65" s="26" t="inlineStr">
        <is>
          <t>KV 3</t>
        </is>
      </c>
      <c r="C65" s="26" t="inlineStr">
        <is>
          <t>313</t>
        </is>
      </c>
      <c r="D65" s="27" t="inlineStr">
        <is>
          <t>Chợ Cái Răng</t>
        </is>
      </c>
      <c r="E65" s="29" t="n">
        <v>505000000</v>
      </c>
      <c r="F65" s="28" t="n">
        <v>222200000</v>
      </c>
      <c r="G65" s="28" t="n">
        <v>191900000</v>
      </c>
      <c r="H65" s="28" t="n">
        <v>90900000</v>
      </c>
      <c r="I65" s="39">
        <f>E65-(F65+G65+H65)</f>
        <v/>
      </c>
      <c r="J65" s="29" t="n">
        <v>340000000</v>
      </c>
      <c r="K65" s="28" t="n">
        <v>139400000</v>
      </c>
      <c r="L65" s="28" t="n">
        <v>142800000</v>
      </c>
      <c r="M65" s="28" t="n">
        <v>57800000</v>
      </c>
      <c r="N65" s="39">
        <f>J65-(K65+L65+M65)</f>
        <v/>
      </c>
      <c r="O65" s="28" t="n">
        <v>138000000</v>
      </c>
      <c r="P65" s="29" t="n">
        <v>681750000</v>
      </c>
      <c r="Q65" s="29" t="n">
        <v>530250000</v>
      </c>
      <c r="R65" s="28" t="n">
        <v>238612500</v>
      </c>
      <c r="S65" s="28" t="n">
        <v>212100000</v>
      </c>
      <c r="T65" s="28" t="n">
        <v>79537500</v>
      </c>
      <c r="U65" s="29" t="n">
        <v>323000000</v>
      </c>
      <c r="V65" s="28" t="n">
        <v>135660000</v>
      </c>
      <c r="W65" s="28" t="n">
        <v>138890000</v>
      </c>
      <c r="X65" s="28" t="n">
        <v>48450000</v>
      </c>
      <c r="Y65" s="28" t="n">
        <v>195536000</v>
      </c>
      <c r="Z65" s="28" t="n">
        <v>163115000</v>
      </c>
      <c r="AA65" s="28" t="n">
        <v>74538000</v>
      </c>
      <c r="AB65" s="28">
        <f>F65-Y65</f>
        <v/>
      </c>
      <c r="AC65" s="28">
        <f>G65-Z65</f>
        <v/>
      </c>
      <c r="AD65" s="28">
        <f>H65-AA65</f>
        <v/>
      </c>
      <c r="AE65" s="28" t="n">
        <v>80800000</v>
      </c>
      <c r="AF65" s="28" t="n">
        <v>141400000</v>
      </c>
      <c r="AG65" s="28" t="n">
        <v>111100000</v>
      </c>
      <c r="AH65" s="28" t="n">
        <v>121200000</v>
      </c>
    </row>
    <row r="66" ht="25" customHeight="1">
      <c r="A66" s="33" t="inlineStr"/>
      <c r="B66" s="33" t="inlineStr"/>
      <c r="C66" s="33" t="inlineStr"/>
      <c r="D66" s="33" t="inlineStr">
        <is>
          <t>TỔNG CỘNG TOÀN CHUỖI</t>
        </is>
      </c>
      <c r="E66" s="34">
        <f>SUM(E4:E65)</f>
        <v/>
      </c>
      <c r="F66" s="34">
        <f>SUM(F4:F65)</f>
        <v/>
      </c>
      <c r="G66" s="34">
        <f>SUM(G4:G65)</f>
        <v/>
      </c>
      <c r="H66" s="34">
        <f>SUM(H4:H65)</f>
        <v/>
      </c>
      <c r="I66" s="34">
        <f>SUM(I4:I65)</f>
        <v/>
      </c>
      <c r="J66" s="34">
        <f>SUM(J4:J65)</f>
        <v/>
      </c>
      <c r="K66" s="34">
        <f>SUM(K4:K65)</f>
        <v/>
      </c>
      <c r="L66" s="34">
        <f>SUM(L4:L65)</f>
        <v/>
      </c>
      <c r="M66" s="34">
        <f>SUM(M4:M65)</f>
        <v/>
      </c>
      <c r="N66" s="34">
        <f>SUM(N4:N65)</f>
        <v/>
      </c>
      <c r="O66" s="34">
        <f>SUM(O4:O65)</f>
        <v/>
      </c>
      <c r="P66" s="34">
        <f>SUM(P4:P65)</f>
        <v/>
      </c>
      <c r="Q66" s="34">
        <f>SUM(Q4:Q65)</f>
        <v/>
      </c>
      <c r="R66" s="34">
        <f>SUM(R4:R65)</f>
        <v/>
      </c>
      <c r="S66" s="34">
        <f>SUM(S4:S65)</f>
        <v/>
      </c>
      <c r="T66" s="34">
        <f>SUM(T4:T65)</f>
        <v/>
      </c>
      <c r="U66" s="34">
        <f>SUM(U4:U65)</f>
        <v/>
      </c>
      <c r="V66" s="34">
        <f>SUM(V4:V65)</f>
        <v/>
      </c>
      <c r="W66" s="34">
        <f>SUM(W4:W65)</f>
        <v/>
      </c>
      <c r="X66" s="34">
        <f>SUM(X4:X65)</f>
        <v/>
      </c>
      <c r="Y66" s="34">
        <f>SUM(Y4:Y65)</f>
        <v/>
      </c>
      <c r="Z66" s="34">
        <f>SUM(Z4:Z65)</f>
        <v/>
      </c>
      <c r="AA66" s="34">
        <f>SUM(AA4:AA65)</f>
        <v/>
      </c>
      <c r="AB66" s="34">
        <f>SUM(AB4:AB65)</f>
        <v/>
      </c>
      <c r="AC66" s="34">
        <f>SUM(AC4:AC65)</f>
        <v/>
      </c>
      <c r="AD66" s="34">
        <f>SUM(AD4:AD65)</f>
        <v/>
      </c>
      <c r="AE66" s="34">
        <f>SUM(AE4:AE65)</f>
        <v/>
      </c>
      <c r="AF66" s="34">
        <f>SUM(AF4:AF65)</f>
        <v/>
      </c>
      <c r="AG66" s="34">
        <f>SUM(AG4:AG65)</f>
        <v/>
      </c>
      <c r="AH66" s="34">
        <f>SUM(AH4:AH65)</f>
        <v/>
      </c>
    </row>
  </sheetData>
  <mergeCells count="9">
    <mergeCell ref="Y2:AD2"/>
    <mergeCell ref="AE2:AH2"/>
    <mergeCell ref="P2:X2"/>
    <mergeCell ref="D2:D3"/>
    <mergeCell ref="A1:AH1"/>
    <mergeCell ref="B2:B3"/>
    <mergeCell ref="A2:A3"/>
    <mergeCell ref="E2:O2"/>
    <mergeCell ref="C2:C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13"/>
  <sheetViews>
    <sheetView showGridLines="1" workbookViewId="0">
      <pane xSplit="5" ySplit="2" topLeftCell="F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6" customWidth="1" min="1" max="1"/>
    <col width="11" customWidth="1" min="2" max="2"/>
    <col width="22" customWidth="1" min="3" max="3"/>
    <col width="13" customWidth="1" min="4" max="4"/>
    <col width="34" customWidth="1" min="5" max="5"/>
    <col width="22" customWidth="1" min="6" max="6"/>
    <col width="18" customWidth="1" min="7" max="7"/>
    <col width="15" customWidth="1" min="8" max="8"/>
    <col width="20" customWidth="1" min="9" max="9"/>
    <col width="22" customWidth="1" min="10" max="10"/>
    <col width="16" customWidth="1" min="11" max="11"/>
    <col width="20" customWidth="1" min="12" max="12"/>
    <col width="22" customWidth="1" min="13" max="13"/>
    <col width="16" customWidth="1" min="14" max="14"/>
    <col width="22" customWidth="1" min="15" max="15"/>
    <col width="28" customWidth="1" min="16" max="16"/>
  </cols>
  <sheetData>
    <row r="1" ht="36" customHeight="1">
      <c r="A1" s="40" t="inlineStr">
        <is>
          <t>BI'S MART - BÁO CÁO TỒN KHO CHI TIẾT SKU, DAYS ON HAND (DOH) &amp; ĐỀ XUẤT ĐIỀU CHUYỂN CÂN ĐỐI</t>
        </is>
      </c>
    </row>
    <row r="2" ht="26" customHeight="1">
      <c r="A2" s="5" t="inlineStr">
        <is>
          <t>STT</t>
        </is>
      </c>
      <c r="B2" s="5" t="inlineStr">
        <is>
          <t>MÃ SHOP</t>
        </is>
      </c>
      <c r="C2" s="5" t="inlineStr">
        <is>
          <t>TÊN CỬA HÀNG</t>
        </is>
      </c>
      <c r="D2" s="5" t="inlineStr">
        <is>
          <t>MÃ SKU</t>
        </is>
      </c>
      <c r="E2" s="5" t="inlineStr">
        <is>
          <t>TÊN SẢN PHẨM</t>
        </is>
      </c>
      <c r="F2" s="5" t="inlineStr">
        <is>
          <t>PHÂN KHÚC / QUY CÁCH</t>
        </is>
      </c>
      <c r="G2" s="5" t="inlineStr">
        <is>
          <t>ĐƠN GIÁ BÁN (VNĐ)</t>
        </is>
      </c>
      <c r="H2" s="5" t="inlineStr">
        <is>
          <t>SỐ LƯỢNG TỒN</t>
        </is>
      </c>
      <c r="I2" s="5" t="inlineStr">
        <is>
          <t>GIÁ TRỊ TỒN (VNĐ)</t>
        </is>
      </c>
      <c r="J2" s="5" t="inlineStr">
        <is>
          <t>MTD BÁN TRONG KỲ (VNĐ)</t>
        </is>
      </c>
      <c r="K2" s="5" t="inlineStr">
        <is>
          <t>SỐ NGÀY BÁN (ELAPSED)</t>
        </is>
      </c>
      <c r="L2" s="5" t="inlineStr">
        <is>
          <t>BÁN BÌNH QUÂN/NGÀY</t>
        </is>
      </c>
      <c r="M2" s="5" t="inlineStr">
        <is>
          <t>DỰ BÁO CẢ THÁNG (RUN-RATE)</t>
        </is>
      </c>
      <c r="N2" s="5" t="inlineStr">
        <is>
          <t>DOH (NGÀY TỒN)</t>
        </is>
      </c>
      <c r="O2" s="5" t="inlineStr">
        <is>
          <t>TÌNH TRẠNG VÒNG QUAY</t>
        </is>
      </c>
      <c r="P2" s="5" t="inlineStr">
        <is>
          <t>HÀNH ĐỘNG KHUYẾN NGHỊ</t>
        </is>
      </c>
    </row>
    <row r="3" ht="20" customHeight="1">
      <c r="A3" s="19" t="n">
        <v>1</v>
      </c>
      <c r="B3" s="19" t="inlineStr">
        <is>
          <t>101</t>
        </is>
      </c>
      <c r="C3" s="20" t="inlineStr">
        <is>
          <t>Cái Tàu Hạ</t>
        </is>
      </c>
      <c r="D3" s="19" t="inlineStr">
        <is>
          <t>SKU-2937</t>
        </is>
      </c>
      <c r="E3" s="20" t="inlineStr">
        <is>
          <t>Similac 1+ 800g (trẻ từ 1-2 tuổi)</t>
        </is>
      </c>
      <c r="F3" s="20" t="inlineStr">
        <is>
          <t>Similac Thường</t>
        </is>
      </c>
      <c r="G3" s="21" t="n">
        <v>520000</v>
      </c>
      <c r="H3" s="21" t="n">
        <v>0</v>
      </c>
      <c r="I3" s="21">
        <f>H3*G3</f>
        <v/>
      </c>
      <c r="J3" s="21" t="n">
        <v>0</v>
      </c>
      <c r="K3" s="19" t="n">
        <v>22</v>
      </c>
      <c r="L3" s="21">
        <f>IF(K3&gt;0, J3/K3, 0)</f>
        <v/>
      </c>
      <c r="M3" s="21">
        <f>L3*30</f>
        <v/>
      </c>
      <c r="N3" s="41">
        <f>IF(L3&gt;0, I3/L3, IF(I3&gt;0, 999, 0))</f>
        <v/>
      </c>
      <c r="O3" s="42">
        <f>IF(N3=0, "HẾT HÀNG", IF(N3&lt;15, "NGUY CẤP (&lt;15d)", IF(N3&lt;=35, "TỐI ƯU (15-35d)", IF(N3&lt;=50, "CẢNH BÁO CAO", "ĐỌNG VỐN (&gt;50d)"))))</f>
        <v/>
      </c>
      <c r="P3" s="42">
        <f>IF(N3&lt;15, "ƯU TIÊN NHẬN ĐIỀU CHUYỂN", IF(N3&lt;=35, "DUY TRÌ VÒNG QUAY", IF(N3&lt;=50, "THEO DÕI HẠN CHẾ NHẬP", "BẮT BUỘC ĐIỀU CHUYỂN ĐI")))</f>
        <v/>
      </c>
    </row>
    <row r="4" ht="20" customHeight="1">
      <c r="A4" s="26" t="n">
        <v>2</v>
      </c>
      <c r="B4" s="26" t="inlineStr">
        <is>
          <t>101</t>
        </is>
      </c>
      <c r="C4" s="27" t="inlineStr">
        <is>
          <t>Cái Tàu Hạ</t>
        </is>
      </c>
      <c r="D4" s="26" t="inlineStr">
        <is>
          <t>SKU-9010</t>
        </is>
      </c>
      <c r="E4" s="27" t="inlineStr">
        <is>
          <t>Similac Total Comfort 1+ 360g (trẻ 1-2 tuổi)</t>
        </is>
      </c>
      <c r="F4" s="27" t="inlineStr">
        <is>
          <t>Similac Total Comfort</t>
        </is>
      </c>
      <c r="G4" s="28" t="n">
        <v>315000</v>
      </c>
      <c r="H4" s="28" t="n">
        <v>3</v>
      </c>
      <c r="I4" s="28">
        <f>H4*G4</f>
        <v/>
      </c>
      <c r="J4" s="28" t="n">
        <v>0</v>
      </c>
      <c r="K4" s="26" t="n">
        <v>22</v>
      </c>
      <c r="L4" s="28">
        <f>IF(K4&gt;0, J4/K4, 0)</f>
        <v/>
      </c>
      <c r="M4" s="28">
        <f>L4*30</f>
        <v/>
      </c>
      <c r="N4" s="43">
        <f>IF(L4&gt;0, I4/L4, IF(I4&gt;0, 999, 0))</f>
        <v/>
      </c>
      <c r="O4" s="44">
        <f>IF(N4=0, "HẾT HÀNG", IF(N4&lt;15, "NGUY CẤP (&lt;15d)", IF(N4&lt;=35, "TỐI ƯU (15-35d)", IF(N4&lt;=50, "CẢNH BÁO CAO", "ĐỌNG VỐN (&gt;50d)"))))</f>
        <v/>
      </c>
      <c r="P4" s="44">
        <f>IF(N4&lt;15, "ƯU TIÊN NHẬN ĐIỀU CHUYỂN", IF(N4&lt;=35, "DUY TRÌ VÒNG QUAY", IF(N4&lt;=50, "THEO DÕI HẠN CHẾ NHẬP", "BẮT BUỘC ĐIỀU CHUYỂN ĐI")))</f>
        <v/>
      </c>
    </row>
    <row r="5" ht="20" customHeight="1">
      <c r="A5" s="19" t="n">
        <v>3</v>
      </c>
      <c r="B5" s="19" t="inlineStr">
        <is>
          <t>101</t>
        </is>
      </c>
      <c r="C5" s="20" t="inlineStr">
        <is>
          <t>Cái Tàu Hạ</t>
        </is>
      </c>
      <c r="D5" s="19" t="inlineStr">
        <is>
          <t>SKU-5227</t>
        </is>
      </c>
      <c r="E5" s="20" t="inlineStr">
        <is>
          <t>Similac Total Comfort 1+ 400g</t>
        </is>
      </c>
      <c r="F5" s="20" t="inlineStr">
        <is>
          <t>Similac Total Comfort</t>
        </is>
      </c>
      <c r="G5" s="21" t="n">
        <v>315000</v>
      </c>
      <c r="H5" s="21" t="n">
        <v>3</v>
      </c>
      <c r="I5" s="21">
        <f>H5*G5</f>
        <v/>
      </c>
      <c r="J5" s="21" t="n">
        <v>0</v>
      </c>
      <c r="K5" s="19" t="n">
        <v>22</v>
      </c>
      <c r="L5" s="21">
        <f>IF(K5&gt;0, J5/K5, 0)</f>
        <v/>
      </c>
      <c r="M5" s="21">
        <f>L5*30</f>
        <v/>
      </c>
      <c r="N5" s="41">
        <f>IF(L5&gt;0, I5/L5, IF(I5&gt;0, 999, 0))</f>
        <v/>
      </c>
      <c r="O5" s="42">
        <f>IF(N5=0, "HẾT HÀNG", IF(N5&lt;15, "NGUY CẤP (&lt;15d)", IF(N5&lt;=35, "TỐI ƯU (15-35d)", IF(N5&lt;=50, "CẢNH BÁO CAO", "ĐỌNG VỐN (&gt;50d)"))))</f>
        <v/>
      </c>
      <c r="P5" s="42">
        <f>IF(N5&lt;15, "ƯU TIÊN NHẬN ĐIỀU CHUYỂN", IF(N5&lt;=35, "DUY TRÌ VÒNG QUAY", IF(N5&lt;=50, "THEO DÕI HẠN CHẾ NHẬP", "BẮT BUỘC ĐIỀU CHUYỂN ĐI")))</f>
        <v/>
      </c>
    </row>
    <row r="6" ht="20" customHeight="1">
      <c r="A6" s="26" t="n">
        <v>4</v>
      </c>
      <c r="B6" s="26" t="inlineStr">
        <is>
          <t>101</t>
        </is>
      </c>
      <c r="C6" s="27" t="inlineStr">
        <is>
          <t>Cái Tàu Hạ</t>
        </is>
      </c>
      <c r="D6" s="26" t="inlineStr">
        <is>
          <t>SKU-4219</t>
        </is>
      </c>
      <c r="E6" s="27" t="inlineStr">
        <is>
          <t>Similac Mom hương vani 900g</t>
        </is>
      </c>
      <c r="F6" s="27" t="inlineStr">
        <is>
          <t>Similac Mom (Mẹ bầu)</t>
        </is>
      </c>
      <c r="G6" s="28" t="n">
        <v>520000</v>
      </c>
      <c r="H6" s="28" t="n">
        <v>0</v>
      </c>
      <c r="I6" s="28">
        <f>H6*G6</f>
        <v/>
      </c>
      <c r="J6" s="28" t="n">
        <v>0</v>
      </c>
      <c r="K6" s="26" t="n">
        <v>22</v>
      </c>
      <c r="L6" s="28">
        <f>IF(K6&gt;0, J6/K6, 0)</f>
        <v/>
      </c>
      <c r="M6" s="28">
        <f>L6*30</f>
        <v/>
      </c>
      <c r="N6" s="43">
        <f>IF(L6&gt;0, I6/L6, IF(I6&gt;0, 999, 0))</f>
        <v/>
      </c>
      <c r="O6" s="44">
        <f>IF(N6=0, "HẾT HÀNG", IF(N6&lt;15, "NGUY CẤP (&lt;15d)", IF(N6&lt;=35, "TỐI ƯU (15-35d)", IF(N6&lt;=50, "CẢNH BÁO CAO", "ĐỌNG VỐN (&gt;50d)"))))</f>
        <v/>
      </c>
      <c r="P6" s="44">
        <f>IF(N6&lt;15, "ƯU TIÊN NHẬN ĐIỀU CHUYỂN", IF(N6&lt;=35, "DUY TRÌ VÒNG QUAY", IF(N6&lt;=50, "THEO DÕI HẠN CHẾ NHẬP", "BẮT BUỘC ĐIỀU CHUYỂN ĐI")))</f>
        <v/>
      </c>
    </row>
    <row r="7" ht="20" customHeight="1">
      <c r="A7" s="19" t="n">
        <v>5</v>
      </c>
      <c r="B7" s="19" t="inlineStr">
        <is>
          <t>101</t>
        </is>
      </c>
      <c r="C7" s="20" t="inlineStr">
        <is>
          <t>Cái Tàu Hạ</t>
        </is>
      </c>
      <c r="D7" s="19" t="inlineStr">
        <is>
          <t>SKU-9133</t>
        </is>
      </c>
      <c r="E7" s="20" t="inlineStr">
        <is>
          <t>Similac Neosure 370g (trẻ sinh non, nhẹ cân 0-12 tháng tuổi)</t>
        </is>
      </c>
      <c r="F7" s="20" t="inlineStr">
        <is>
          <t>Similac Neosure (Sinh non)</t>
        </is>
      </c>
      <c r="G7" s="21" t="n">
        <v>350000</v>
      </c>
      <c r="H7" s="21" t="n">
        <v>0</v>
      </c>
      <c r="I7" s="21">
        <f>H7*G7</f>
        <v/>
      </c>
      <c r="J7" s="21" t="n">
        <v>0</v>
      </c>
      <c r="K7" s="19" t="n">
        <v>22</v>
      </c>
      <c r="L7" s="21">
        <f>IF(K7&gt;0, J7/K7, 0)</f>
        <v/>
      </c>
      <c r="M7" s="21">
        <f>L7*30</f>
        <v/>
      </c>
      <c r="N7" s="41">
        <f>IF(L7&gt;0, I7/L7, IF(I7&gt;0, 999, 0))</f>
        <v/>
      </c>
      <c r="O7" s="42">
        <f>IF(N7=0, "HẾT HÀNG", IF(N7&lt;15, "NGUY CẤP (&lt;15d)", IF(N7&lt;=35, "TỐI ƯU (15-35d)", IF(N7&lt;=50, "CẢNH BÁO CAO", "ĐỌNG VỐN (&gt;50d)"))))</f>
        <v/>
      </c>
      <c r="P7" s="42">
        <f>IF(N7&lt;15, "ƯU TIÊN NHẬN ĐIỀU CHUYỂN", IF(N7&lt;=35, "DUY TRÌ VÒNG QUAY", IF(N7&lt;=50, "THEO DÕI HẠN CHẾ NHẬP", "BẮT BUỘC ĐIỀU CHUYỂN ĐI")))</f>
        <v/>
      </c>
    </row>
    <row r="8" ht="20" customHeight="1">
      <c r="A8" s="26" t="n">
        <v>6</v>
      </c>
      <c r="B8" s="26" t="inlineStr">
        <is>
          <t>101</t>
        </is>
      </c>
      <c r="C8" s="27" t="inlineStr">
        <is>
          <t>Cái Tàu Hạ</t>
        </is>
      </c>
      <c r="D8" s="26" t="inlineStr">
        <is>
          <t>SKU-9778</t>
        </is>
      </c>
      <c r="E8" s="27" t="inlineStr">
        <is>
          <t>Similac Total Protection 0+ 800g (trẻ từ 0 -12 tháng tuổi)</t>
        </is>
      </c>
      <c r="F8" s="27" t="inlineStr">
        <is>
          <t>Similac Total Protection</t>
        </is>
      </c>
      <c r="G8" s="28" t="n">
        <v>520000</v>
      </c>
      <c r="H8" s="28" t="n">
        <v>37</v>
      </c>
      <c r="I8" s="28">
        <f>H8*G8</f>
        <v/>
      </c>
      <c r="J8" s="28" t="n">
        <v>5398024</v>
      </c>
      <c r="K8" s="26" t="n">
        <v>22</v>
      </c>
      <c r="L8" s="28">
        <f>IF(K8&gt;0, J8/K8, 0)</f>
        <v/>
      </c>
      <c r="M8" s="28">
        <f>L8*30</f>
        <v/>
      </c>
      <c r="N8" s="43">
        <f>IF(L8&gt;0, I8/L8, IF(I8&gt;0, 999, 0))</f>
        <v/>
      </c>
      <c r="O8" s="44">
        <f>IF(N8=0, "HẾT HÀNG", IF(N8&lt;15, "NGUY CẤP (&lt;15d)", IF(N8&lt;=35, "TỐI ƯU (15-35d)", IF(N8&lt;=50, "CẢNH BÁO CAO", "ĐỌNG VỐN (&gt;50d)"))))</f>
        <v/>
      </c>
      <c r="P8" s="44">
        <f>IF(N8&lt;15, "ƯU TIÊN NHẬN ĐIỀU CHUYỂN", IF(N8&lt;=35, "DUY TRÌ VÒNG QUAY", IF(N8&lt;=50, "THEO DÕI HẠN CHẾ NHẬP", "BẮT BUỘC ĐIỀU CHUYỂN ĐI")))</f>
        <v/>
      </c>
    </row>
    <row r="9" ht="20" customHeight="1">
      <c r="A9" s="19" t="n">
        <v>7</v>
      </c>
      <c r="B9" s="19" t="inlineStr">
        <is>
          <t>101</t>
        </is>
      </c>
      <c r="C9" s="20" t="inlineStr">
        <is>
          <t>Cái Tàu Hạ</t>
        </is>
      </c>
      <c r="D9" s="19" t="inlineStr">
        <is>
          <t>SKU-2660</t>
        </is>
      </c>
      <c r="E9" s="20" t="inlineStr">
        <is>
          <t>Similac Total Protection 0+ 380g (trẻ từ 0 -12 tháng tuổi)</t>
        </is>
      </c>
      <c r="F9" s="20" t="inlineStr">
        <is>
          <t>Similac Total Protection</t>
        </is>
      </c>
      <c r="G9" s="21" t="n">
        <v>350000</v>
      </c>
      <c r="H9" s="21" t="n">
        <v>5</v>
      </c>
      <c r="I9" s="21">
        <f>H9*G9</f>
        <v/>
      </c>
      <c r="J9" s="21" t="n">
        <v>315000</v>
      </c>
      <c r="K9" s="19" t="n">
        <v>22</v>
      </c>
      <c r="L9" s="21">
        <f>IF(K9&gt;0, J9/K9, 0)</f>
        <v/>
      </c>
      <c r="M9" s="21">
        <f>L9*30</f>
        <v/>
      </c>
      <c r="N9" s="41">
        <f>IF(L9&gt;0, I9/L9, IF(I9&gt;0, 999, 0))</f>
        <v/>
      </c>
      <c r="O9" s="42">
        <f>IF(N9=0, "HẾT HÀNG", IF(N9&lt;15, "NGUY CẤP (&lt;15d)", IF(N9&lt;=35, "TỐI ƯU (15-35d)", IF(N9&lt;=50, "CẢNH BÁO CAO", "ĐỌNG VỐN (&gt;50d)"))))</f>
        <v/>
      </c>
      <c r="P9" s="42">
        <f>IF(N9&lt;15, "ƯU TIÊN NHẬN ĐIỀU CHUYỂN", IF(N9&lt;=35, "DUY TRÌ VÒNG QUAY", IF(N9&lt;=50, "THEO DÕI HẠN CHẾ NHẬP", "BẮT BUỘC ĐIỀU CHUYỂN ĐI")))</f>
        <v/>
      </c>
    </row>
    <row r="10" ht="20" customHeight="1">
      <c r="A10" s="26" t="n">
        <v>8</v>
      </c>
      <c r="B10" s="26" t="inlineStr">
        <is>
          <t>101</t>
        </is>
      </c>
      <c r="C10" s="27" t="inlineStr">
        <is>
          <t>Cái Tàu Hạ</t>
        </is>
      </c>
      <c r="D10" s="26" t="inlineStr">
        <is>
          <t>SKU-7090</t>
        </is>
      </c>
      <c r="E10" s="27" t="inlineStr">
        <is>
          <t>Similac 0+ 380g (trẻ từ 0 -12 tháng tuổi)</t>
        </is>
      </c>
      <c r="F10" s="27" t="inlineStr">
        <is>
          <t>Similac Thường</t>
        </is>
      </c>
      <c r="G10" s="28" t="n">
        <v>350000</v>
      </c>
      <c r="H10" s="28" t="n">
        <v>4</v>
      </c>
      <c r="I10" s="28">
        <f>H10*G10</f>
        <v/>
      </c>
      <c r="J10" s="28" t="n">
        <v>8137669</v>
      </c>
      <c r="K10" s="26" t="n">
        <v>22</v>
      </c>
      <c r="L10" s="28">
        <f>IF(K10&gt;0, J10/K10, 0)</f>
        <v/>
      </c>
      <c r="M10" s="28">
        <f>L10*30</f>
        <v/>
      </c>
      <c r="N10" s="43">
        <f>IF(L10&gt;0, I10/L10, IF(I10&gt;0, 999, 0))</f>
        <v/>
      </c>
      <c r="O10" s="44">
        <f>IF(N10=0, "HẾT HÀNG", IF(N10&lt;15, "NGUY CẤP (&lt;15d)", IF(N10&lt;=35, "TỐI ƯU (15-35d)", IF(N10&lt;=50, "CẢNH BÁO CAO", "ĐỌNG VỐN (&gt;50d)"))))</f>
        <v/>
      </c>
      <c r="P10" s="44">
        <f>IF(N10&lt;15, "ƯU TIÊN NHẬN ĐIỀU CHUYỂN", IF(N10&lt;=35, "DUY TRÌ VÒNG QUAY", IF(N10&lt;=50, "THEO DÕI HẠN CHẾ NHẬP", "BẮT BUỘC ĐIỀU CHUYỂN ĐI")))</f>
        <v/>
      </c>
    </row>
    <row r="11" ht="20" customHeight="1">
      <c r="A11" s="19" t="n">
        <v>9</v>
      </c>
      <c r="B11" s="19" t="inlineStr">
        <is>
          <t>101</t>
        </is>
      </c>
      <c r="C11" s="20" t="inlineStr">
        <is>
          <t>Cái Tàu Hạ</t>
        </is>
      </c>
      <c r="D11" s="19" t="inlineStr">
        <is>
          <t>SKU-2937</t>
        </is>
      </c>
      <c r="E11" s="20" t="inlineStr">
        <is>
          <t>Similac 1+ 800g (trẻ từ 1-2 tuổi)</t>
        </is>
      </c>
      <c r="F11" s="20" t="inlineStr">
        <is>
          <t>Similac Thường</t>
        </is>
      </c>
      <c r="G11" s="21" t="n">
        <v>520000</v>
      </c>
      <c r="H11" s="21" t="n">
        <v>12</v>
      </c>
      <c r="I11" s="21">
        <f>H11*G11</f>
        <v/>
      </c>
      <c r="J11" s="21" t="n">
        <v>2116000</v>
      </c>
      <c r="K11" s="19" t="n">
        <v>22</v>
      </c>
      <c r="L11" s="21">
        <f>IF(K11&gt;0, J11/K11, 0)</f>
        <v/>
      </c>
      <c r="M11" s="21">
        <f>L11*30</f>
        <v/>
      </c>
      <c r="N11" s="41">
        <f>IF(L11&gt;0, I11/L11, IF(I11&gt;0, 999, 0))</f>
        <v/>
      </c>
      <c r="O11" s="42">
        <f>IF(N11=0, "HẾT HÀNG", IF(N11&lt;15, "NGUY CẤP (&lt;15d)", IF(N11&lt;=35, "TỐI ƯU (15-35d)", IF(N11&lt;=50, "CẢNH BÁO CAO", "ĐỌNG VỐN (&gt;50d)"))))</f>
        <v/>
      </c>
      <c r="P11" s="42">
        <f>IF(N11&lt;15, "ƯU TIÊN NHẬN ĐIỀU CHUYỂN", IF(N11&lt;=35, "DUY TRÌ VÒNG QUAY", IF(N11&lt;=50, "THEO DÕI HẠN CHẾ NHẬP", "BẮT BUỘC ĐIỀU CHUYỂN ĐI")))</f>
        <v/>
      </c>
    </row>
    <row r="12" ht="20" customHeight="1">
      <c r="A12" s="26" t="n">
        <v>10</v>
      </c>
      <c r="B12" s="26" t="inlineStr">
        <is>
          <t>101</t>
        </is>
      </c>
      <c r="C12" s="27" t="inlineStr">
        <is>
          <t>Cái Tàu Hạ</t>
        </is>
      </c>
      <c r="D12" s="26" t="inlineStr">
        <is>
          <t>SKU-7283</t>
        </is>
      </c>
      <c r="E12" s="27" t="inlineStr">
        <is>
          <t>Similac 0+ 800g (trẻ từ 0 -12 tháng tuổi)</t>
        </is>
      </c>
      <c r="F12" s="27" t="inlineStr">
        <is>
          <t>Similac Thường</t>
        </is>
      </c>
      <c r="G12" s="28" t="n">
        <v>520000</v>
      </c>
      <c r="H12" s="28" t="n">
        <v>18</v>
      </c>
      <c r="I12" s="28">
        <f>H12*G12</f>
        <v/>
      </c>
      <c r="J12" s="28" t="n">
        <v>0</v>
      </c>
      <c r="K12" s="26" t="n">
        <v>22</v>
      </c>
      <c r="L12" s="28">
        <f>IF(K12&gt;0, J12/K12, 0)</f>
        <v/>
      </c>
      <c r="M12" s="28">
        <f>L12*30</f>
        <v/>
      </c>
      <c r="N12" s="43">
        <f>IF(L12&gt;0, I12/L12, IF(I12&gt;0, 999, 0))</f>
        <v/>
      </c>
      <c r="O12" s="44">
        <f>IF(N12=0, "HẾT HÀNG", IF(N12&lt;15, "NGUY CẤP (&lt;15d)", IF(N12&lt;=35, "TỐI ƯU (15-35d)", IF(N12&lt;=50, "CẢNH BÁO CAO", "ĐỌNG VỐN (&gt;50d)"))))</f>
        <v/>
      </c>
      <c r="P12" s="44">
        <f>IF(N12&lt;15, "ƯU TIÊN NHẬN ĐIỀU CHUYỂN", IF(N12&lt;=35, "DUY TRÌ VÒNG QUAY", IF(N12&lt;=50, "THEO DÕI HẠN CHẾ NHẬP", "BẮT BUỘC ĐIỀU CHUYỂN ĐI")))</f>
        <v/>
      </c>
    </row>
    <row r="13" ht="20" customHeight="1">
      <c r="A13" s="19" t="n">
        <v>11</v>
      </c>
      <c r="B13" s="19" t="inlineStr">
        <is>
          <t>101</t>
        </is>
      </c>
      <c r="C13" s="20" t="inlineStr">
        <is>
          <t>Cái Tàu Hạ</t>
        </is>
      </c>
      <c r="D13" s="19" t="inlineStr">
        <is>
          <t>SKU-9964</t>
        </is>
      </c>
      <c r="E13" s="20" t="inlineStr">
        <is>
          <t>Similac 2+ 800g (trẻ từ 2 tuổi)</t>
        </is>
      </c>
      <c r="F13" s="20" t="inlineStr">
        <is>
          <t>Similac Thường</t>
        </is>
      </c>
      <c r="G13" s="21" t="n">
        <v>520000</v>
      </c>
      <c r="H13" s="21" t="n">
        <v>8</v>
      </c>
      <c r="I13" s="21">
        <f>H13*G13</f>
        <v/>
      </c>
      <c r="J13" s="21" t="n">
        <v>4030000</v>
      </c>
      <c r="K13" s="19" t="n">
        <v>22</v>
      </c>
      <c r="L13" s="21">
        <f>IF(K13&gt;0, J13/K13, 0)</f>
        <v/>
      </c>
      <c r="M13" s="21">
        <f>L13*30</f>
        <v/>
      </c>
      <c r="N13" s="41">
        <f>IF(L13&gt;0, I13/L13, IF(I13&gt;0, 999, 0))</f>
        <v/>
      </c>
      <c r="O13" s="42">
        <f>IF(N13=0, "HẾT HÀNG", IF(N13&lt;15, "NGUY CẤP (&lt;15d)", IF(N13&lt;=35, "TỐI ƯU (15-35d)", IF(N13&lt;=50, "CẢNH BÁO CAO", "ĐỌNG VỐN (&gt;50d)"))))</f>
        <v/>
      </c>
      <c r="P13" s="42">
        <f>IF(N13&lt;15, "ƯU TIÊN NHẬN ĐIỀU CHUYỂN", IF(N13&lt;=35, "DUY TRÌ VÒNG QUAY", IF(N13&lt;=50, "THEO DÕI HẠN CHẾ NHẬP", "BẮT BUỘC ĐIỀU CHUYỂN ĐI")))</f>
        <v/>
      </c>
    </row>
    <row r="14" ht="20" customHeight="1">
      <c r="A14" s="26" t="n">
        <v>12</v>
      </c>
      <c r="B14" s="26" t="inlineStr">
        <is>
          <t>101</t>
        </is>
      </c>
      <c r="C14" s="27" t="inlineStr">
        <is>
          <t>Cái Tàu Hạ</t>
        </is>
      </c>
      <c r="D14" s="26" t="inlineStr">
        <is>
          <t>SKU-1358</t>
        </is>
      </c>
      <c r="E14" s="27" t="inlineStr">
        <is>
          <t>Similac 2+ 1.6kg (trẻ từ 2 tuổi)</t>
        </is>
      </c>
      <c r="F14" s="27" t="inlineStr">
        <is>
          <t>Similac Thường</t>
        </is>
      </c>
      <c r="G14" s="28" t="n">
        <v>850000</v>
      </c>
      <c r="H14" s="28" t="n">
        <v>6</v>
      </c>
      <c r="I14" s="28">
        <f>H14*G14</f>
        <v/>
      </c>
      <c r="J14" s="28" t="n">
        <v>1648000</v>
      </c>
      <c r="K14" s="26" t="n">
        <v>22</v>
      </c>
      <c r="L14" s="28">
        <f>IF(K14&gt;0, J14/K14, 0)</f>
        <v/>
      </c>
      <c r="M14" s="28">
        <f>L14*30</f>
        <v/>
      </c>
      <c r="N14" s="43">
        <f>IF(L14&gt;0, I14/L14, IF(I14&gt;0, 999, 0))</f>
        <v/>
      </c>
      <c r="O14" s="44">
        <f>IF(N14=0, "HẾT HÀNG", IF(N14&lt;15, "NGUY CẤP (&lt;15d)", IF(N14&lt;=35, "TỐI ƯU (15-35d)", IF(N14&lt;=50, "CẢNH BÁO CAO", "ĐỌNG VỐN (&gt;50d)"))))</f>
        <v/>
      </c>
      <c r="P14" s="44">
        <f>IF(N14&lt;15, "ƯU TIÊN NHẬN ĐIỀU CHUYỂN", IF(N14&lt;=35, "DUY TRÌ VÒNG QUAY", IF(N14&lt;=50, "THEO DÕI HẠN CHẾ NHẬP", "BẮT BUỘC ĐIỀU CHUYỂN ĐI")))</f>
        <v/>
      </c>
    </row>
    <row r="15" ht="20" customHeight="1">
      <c r="A15" s="19" t="n">
        <v>13</v>
      </c>
      <c r="B15" s="19" t="inlineStr">
        <is>
          <t>101</t>
        </is>
      </c>
      <c r="C15" s="20" t="inlineStr">
        <is>
          <t>Cái Tàu Hạ</t>
        </is>
      </c>
      <c r="D15" s="19" t="inlineStr">
        <is>
          <t>SKU-6002</t>
        </is>
      </c>
      <c r="E15" s="20" t="inlineStr">
        <is>
          <t>Similac Total Protection 1+ 800g (trẻ từ 1-2 tuổi)</t>
        </is>
      </c>
      <c r="F15" s="20" t="inlineStr">
        <is>
          <t>Similac Total Protection</t>
        </is>
      </c>
      <c r="G15" s="21" t="n">
        <v>520000</v>
      </c>
      <c r="H15" s="21" t="n">
        <v>9</v>
      </c>
      <c r="I15" s="21">
        <f>H15*G15</f>
        <v/>
      </c>
      <c r="J15" s="21" t="n">
        <v>6572985</v>
      </c>
      <c r="K15" s="19" t="n">
        <v>22</v>
      </c>
      <c r="L15" s="21">
        <f>IF(K15&gt;0, J15/K15, 0)</f>
        <v/>
      </c>
      <c r="M15" s="21">
        <f>L15*30</f>
        <v/>
      </c>
      <c r="N15" s="41">
        <f>IF(L15&gt;0, I15/L15, IF(I15&gt;0, 999, 0))</f>
        <v/>
      </c>
      <c r="O15" s="42">
        <f>IF(N15=0, "HẾT HÀNG", IF(N15&lt;15, "NGUY CẤP (&lt;15d)", IF(N15&lt;=35, "TỐI ƯU (15-35d)", IF(N15&lt;=50, "CẢNH BÁO CAO", "ĐỌNG VỐN (&gt;50d)"))))</f>
        <v/>
      </c>
      <c r="P15" s="42">
        <f>IF(N15&lt;15, "ƯU TIÊN NHẬN ĐIỀU CHUYỂN", IF(N15&lt;=35, "DUY TRÌ VÒNG QUAY", IF(N15&lt;=50, "THEO DÕI HẠN CHẾ NHẬP", "BẮT BUỘC ĐIỀU CHUYỂN ĐI")))</f>
        <v/>
      </c>
    </row>
    <row r="16" ht="20" customHeight="1">
      <c r="A16" s="26" t="n">
        <v>14</v>
      </c>
      <c r="B16" s="26" t="inlineStr">
        <is>
          <t>102</t>
        </is>
      </c>
      <c r="C16" s="27" t="inlineStr">
        <is>
          <t>Đông Thạnh</t>
        </is>
      </c>
      <c r="D16" s="26" t="inlineStr">
        <is>
          <t>SKU-2937</t>
        </is>
      </c>
      <c r="E16" s="27" t="inlineStr">
        <is>
          <t>Similac 1+ 800g (trẻ từ 1-2 tuổi)</t>
        </is>
      </c>
      <c r="F16" s="27" t="inlineStr">
        <is>
          <t>Similac Thường</t>
        </is>
      </c>
      <c r="G16" s="28" t="n">
        <v>520000</v>
      </c>
      <c r="H16" s="28" t="n">
        <v>0</v>
      </c>
      <c r="I16" s="28">
        <f>H16*G16</f>
        <v/>
      </c>
      <c r="J16" s="28" t="n">
        <v>0</v>
      </c>
      <c r="K16" s="26" t="n">
        <v>22</v>
      </c>
      <c r="L16" s="28">
        <f>IF(K16&gt;0, J16/K16, 0)</f>
        <v/>
      </c>
      <c r="M16" s="28">
        <f>L16*30</f>
        <v/>
      </c>
      <c r="N16" s="43">
        <f>IF(L16&gt;0, I16/L16, IF(I16&gt;0, 999, 0))</f>
        <v/>
      </c>
      <c r="O16" s="44">
        <f>IF(N16=0, "HẾT HÀNG", IF(N16&lt;15, "NGUY CẤP (&lt;15d)", IF(N16&lt;=35, "TỐI ƯU (15-35d)", IF(N16&lt;=50, "CẢNH BÁO CAO", "ĐỌNG VỐN (&gt;50d)"))))</f>
        <v/>
      </c>
      <c r="P16" s="44">
        <f>IF(N16&lt;15, "ƯU TIÊN NHẬN ĐIỀU CHUYỂN", IF(N16&lt;=35, "DUY TRÌ VÒNG QUAY", IF(N16&lt;=50, "THEO DÕI HẠN CHẾ NHẬP", "BẮT BUỘC ĐIỀU CHUYỂN ĐI")))</f>
        <v/>
      </c>
    </row>
    <row r="17" ht="20" customHeight="1">
      <c r="A17" s="19" t="n">
        <v>15</v>
      </c>
      <c r="B17" s="19" t="inlineStr">
        <is>
          <t>102</t>
        </is>
      </c>
      <c r="C17" s="20" t="inlineStr">
        <is>
          <t>Đông Thạnh</t>
        </is>
      </c>
      <c r="D17" s="19" t="inlineStr">
        <is>
          <t>SKU-7283</t>
        </is>
      </c>
      <c r="E17" s="20" t="inlineStr">
        <is>
          <t>Similac 0+ 800g (trẻ từ 0 -12 tháng tuổi)</t>
        </is>
      </c>
      <c r="F17" s="20" t="inlineStr">
        <is>
          <t>Similac Thường</t>
        </is>
      </c>
      <c r="G17" s="21" t="n">
        <v>520000</v>
      </c>
      <c r="H17" s="21" t="n">
        <v>21</v>
      </c>
      <c r="I17" s="21">
        <f>H17*G17</f>
        <v/>
      </c>
      <c r="J17" s="21" t="n">
        <v>9430378</v>
      </c>
      <c r="K17" s="19" t="n">
        <v>22</v>
      </c>
      <c r="L17" s="21">
        <f>IF(K17&gt;0, J17/K17, 0)</f>
        <v/>
      </c>
      <c r="M17" s="21">
        <f>L17*30</f>
        <v/>
      </c>
      <c r="N17" s="41">
        <f>IF(L17&gt;0, I17/L17, IF(I17&gt;0, 999, 0))</f>
        <v/>
      </c>
      <c r="O17" s="42">
        <f>IF(N17=0, "HẾT HÀNG", IF(N17&lt;15, "NGUY CẤP (&lt;15d)", IF(N17&lt;=35, "TỐI ƯU (15-35d)", IF(N17&lt;=50, "CẢNH BÁO CAO", "ĐỌNG VỐN (&gt;50d)"))))</f>
        <v/>
      </c>
      <c r="P17" s="42">
        <f>IF(N17&lt;15, "ƯU TIÊN NHẬN ĐIỀU CHUYỂN", IF(N17&lt;=35, "DUY TRÌ VÒNG QUAY", IF(N17&lt;=50, "THEO DÕI HẠN CHẾ NHẬP", "BẮT BUỘC ĐIỀU CHUYỂN ĐI")))</f>
        <v/>
      </c>
    </row>
    <row r="18" ht="20" customHeight="1">
      <c r="A18" s="26" t="n">
        <v>16</v>
      </c>
      <c r="B18" s="26" t="inlineStr">
        <is>
          <t>102</t>
        </is>
      </c>
      <c r="C18" s="27" t="inlineStr">
        <is>
          <t>Đông Thạnh</t>
        </is>
      </c>
      <c r="D18" s="26" t="inlineStr">
        <is>
          <t>SKU-9721</t>
        </is>
      </c>
      <c r="E18" s="27" t="inlineStr">
        <is>
          <t>Similac Isomil 400g (trẻ 0- 12 tháng tuổi)</t>
        </is>
      </c>
      <c r="F18" s="27" t="inlineStr">
        <is>
          <t>Similac Isomil (Dị ứng)</t>
        </is>
      </c>
      <c r="G18" s="28" t="n">
        <v>315000</v>
      </c>
      <c r="H18" s="28" t="n">
        <v>0</v>
      </c>
      <c r="I18" s="28">
        <f>H18*G18</f>
        <v/>
      </c>
      <c r="J18" s="28" t="n">
        <v>0</v>
      </c>
      <c r="K18" s="26" t="n">
        <v>22</v>
      </c>
      <c r="L18" s="28">
        <f>IF(K18&gt;0, J18/K18, 0)</f>
        <v/>
      </c>
      <c r="M18" s="28">
        <f>L18*30</f>
        <v/>
      </c>
      <c r="N18" s="43">
        <f>IF(L18&gt;0, I18/L18, IF(I18&gt;0, 999, 0))</f>
        <v/>
      </c>
      <c r="O18" s="44">
        <f>IF(N18=0, "HẾT HÀNG", IF(N18&lt;15, "NGUY CẤP (&lt;15d)", IF(N18&lt;=35, "TỐI ƯU (15-35d)", IF(N18&lt;=50, "CẢNH BÁO CAO", "ĐỌNG VỐN (&gt;50d)"))))</f>
        <v/>
      </c>
      <c r="P18" s="44">
        <f>IF(N18&lt;15, "ƯU TIÊN NHẬN ĐIỀU CHUYỂN", IF(N18&lt;=35, "DUY TRÌ VÒNG QUAY", IF(N18&lt;=50, "THEO DÕI HẠN CHẾ NHẬP", "BẮT BUỘC ĐIỀU CHUYỂN ĐI")))</f>
        <v/>
      </c>
    </row>
    <row r="19" ht="20" customHeight="1">
      <c r="A19" s="19" t="n">
        <v>17</v>
      </c>
      <c r="B19" s="19" t="inlineStr">
        <is>
          <t>102</t>
        </is>
      </c>
      <c r="C19" s="20" t="inlineStr">
        <is>
          <t>Đông Thạnh</t>
        </is>
      </c>
      <c r="D19" s="19" t="inlineStr">
        <is>
          <t>SKU-9133</t>
        </is>
      </c>
      <c r="E19" s="20" t="inlineStr">
        <is>
          <t>Similac Neosure 370g (trẻ sinh non, nhẹ cân 0-12 tháng tuổi)</t>
        </is>
      </c>
      <c r="F19" s="20" t="inlineStr">
        <is>
          <t>Similac Neosure (Sinh non)</t>
        </is>
      </c>
      <c r="G19" s="21" t="n">
        <v>350000</v>
      </c>
      <c r="H19" s="21" t="n">
        <v>0</v>
      </c>
      <c r="I19" s="21">
        <f>H19*G19</f>
        <v/>
      </c>
      <c r="J19" s="21" t="n">
        <v>0</v>
      </c>
      <c r="K19" s="19" t="n">
        <v>22</v>
      </c>
      <c r="L19" s="21">
        <f>IF(K19&gt;0, J19/K19, 0)</f>
        <v/>
      </c>
      <c r="M19" s="21">
        <f>L19*30</f>
        <v/>
      </c>
      <c r="N19" s="41">
        <f>IF(L19&gt;0, I19/L19, IF(I19&gt;0, 999, 0))</f>
        <v/>
      </c>
      <c r="O19" s="42">
        <f>IF(N19=0, "HẾT HÀNG", IF(N19&lt;15, "NGUY CẤP (&lt;15d)", IF(N19&lt;=35, "TỐI ƯU (15-35d)", IF(N19&lt;=50, "CẢNH BÁO CAO", "ĐỌNG VỐN (&gt;50d)"))))</f>
        <v/>
      </c>
      <c r="P19" s="42">
        <f>IF(N19&lt;15, "ƯU TIÊN NHẬN ĐIỀU CHUYỂN", IF(N19&lt;=35, "DUY TRÌ VÒNG QUAY", IF(N19&lt;=50, "THEO DÕI HẠN CHẾ NHẬP", "BẮT BUỘC ĐIỀU CHUYỂN ĐI")))</f>
        <v/>
      </c>
    </row>
    <row r="20" ht="20" customHeight="1">
      <c r="A20" s="26" t="n">
        <v>18</v>
      </c>
      <c r="B20" s="26" t="inlineStr">
        <is>
          <t>102</t>
        </is>
      </c>
      <c r="C20" s="27" t="inlineStr">
        <is>
          <t>Đông Thạnh</t>
        </is>
      </c>
      <c r="D20" s="26" t="inlineStr">
        <is>
          <t>SKU-9778</t>
        </is>
      </c>
      <c r="E20" s="27" t="inlineStr">
        <is>
          <t>Similac Total Protection 0+ 800g (trẻ từ 0 -12 tháng tuổi)</t>
        </is>
      </c>
      <c r="F20" s="27" t="inlineStr">
        <is>
          <t>Similac Total Protection</t>
        </is>
      </c>
      <c r="G20" s="28" t="n">
        <v>520000</v>
      </c>
      <c r="H20" s="28" t="n">
        <v>18</v>
      </c>
      <c r="I20" s="28">
        <f>H20*G20</f>
        <v/>
      </c>
      <c r="J20" s="28" t="n">
        <v>4859996</v>
      </c>
      <c r="K20" s="26" t="n">
        <v>22</v>
      </c>
      <c r="L20" s="28">
        <f>IF(K20&gt;0, J20/K20, 0)</f>
        <v/>
      </c>
      <c r="M20" s="28">
        <f>L20*30</f>
        <v/>
      </c>
      <c r="N20" s="43">
        <f>IF(L20&gt;0, I20/L20, IF(I20&gt;0, 999, 0))</f>
        <v/>
      </c>
      <c r="O20" s="44">
        <f>IF(N20=0, "HẾT HÀNG", IF(N20&lt;15, "NGUY CẤP (&lt;15d)", IF(N20&lt;=35, "TỐI ƯU (15-35d)", IF(N20&lt;=50, "CẢNH BÁO CAO", "ĐỌNG VỐN (&gt;50d)"))))</f>
        <v/>
      </c>
      <c r="P20" s="44">
        <f>IF(N20&lt;15, "ƯU TIÊN NHẬN ĐIỀU CHUYỂN", IF(N20&lt;=35, "DUY TRÌ VÒNG QUAY", IF(N20&lt;=50, "THEO DÕI HẠN CHẾ NHẬP", "BẮT BUỘC ĐIỀU CHUYỂN ĐI")))</f>
        <v/>
      </c>
    </row>
    <row r="21" ht="20" customHeight="1">
      <c r="A21" s="19" t="n">
        <v>19</v>
      </c>
      <c r="B21" s="19" t="inlineStr">
        <is>
          <t>102</t>
        </is>
      </c>
      <c r="C21" s="20" t="inlineStr">
        <is>
          <t>Đông Thạnh</t>
        </is>
      </c>
      <c r="D21" s="19" t="inlineStr">
        <is>
          <t>SKU-2906</t>
        </is>
      </c>
      <c r="E21" s="20" t="inlineStr">
        <is>
          <t>Similac Total Comfort 0+ 360g (trẻ 0-12 tháng tuổi)</t>
        </is>
      </c>
      <c r="F21" s="20" t="inlineStr">
        <is>
          <t>Similac Total Comfort</t>
        </is>
      </c>
      <c r="G21" s="21" t="n">
        <v>315000</v>
      </c>
      <c r="H21" s="21" t="n">
        <v>11</v>
      </c>
      <c r="I21" s="21">
        <f>H21*G21</f>
        <v/>
      </c>
      <c r="J21" s="21" t="n">
        <v>1600000</v>
      </c>
      <c r="K21" s="19" t="n">
        <v>22</v>
      </c>
      <c r="L21" s="21">
        <f>IF(K21&gt;0, J21/K21, 0)</f>
        <v/>
      </c>
      <c r="M21" s="21">
        <f>L21*30</f>
        <v/>
      </c>
      <c r="N21" s="41">
        <f>IF(L21&gt;0, I21/L21, IF(I21&gt;0, 999, 0))</f>
        <v/>
      </c>
      <c r="O21" s="42">
        <f>IF(N21=0, "HẾT HÀNG", IF(N21&lt;15, "NGUY CẤP (&lt;15d)", IF(N21&lt;=35, "TỐI ƯU (15-35d)", IF(N21&lt;=50, "CẢNH BÁO CAO", "ĐỌNG VỐN (&gt;50d)"))))</f>
        <v/>
      </c>
      <c r="P21" s="42">
        <f>IF(N21&lt;15, "ƯU TIÊN NHẬN ĐIỀU CHUYỂN", IF(N21&lt;=35, "DUY TRÌ VÒNG QUAY", IF(N21&lt;=50, "THEO DÕI HẠN CHẾ NHẬP", "BẮT BUỘC ĐIỀU CHUYỂN ĐI")))</f>
        <v/>
      </c>
    </row>
    <row r="22" ht="20" customHeight="1">
      <c r="A22" s="26" t="n">
        <v>20</v>
      </c>
      <c r="B22" s="26" t="inlineStr">
        <is>
          <t>102</t>
        </is>
      </c>
      <c r="C22" s="27" t="inlineStr">
        <is>
          <t>Đông Thạnh</t>
        </is>
      </c>
      <c r="D22" s="26" t="inlineStr">
        <is>
          <t>SKU-2660</t>
        </is>
      </c>
      <c r="E22" s="27" t="inlineStr">
        <is>
          <t>Similac Total Protection 0+ 380g (trẻ từ 0 -12 tháng tuổi)</t>
        </is>
      </c>
      <c r="F22" s="27" t="inlineStr">
        <is>
          <t>Similac Total Protection</t>
        </is>
      </c>
      <c r="G22" s="28" t="n">
        <v>350000</v>
      </c>
      <c r="H22" s="28" t="n">
        <v>0</v>
      </c>
      <c r="I22" s="28">
        <f>H22*G22</f>
        <v/>
      </c>
      <c r="J22" s="28" t="n">
        <v>1300000</v>
      </c>
      <c r="K22" s="26" t="n">
        <v>22</v>
      </c>
      <c r="L22" s="28">
        <f>IF(K22&gt;0, J22/K22, 0)</f>
        <v/>
      </c>
      <c r="M22" s="28">
        <f>L22*30</f>
        <v/>
      </c>
      <c r="N22" s="43">
        <f>IF(L22&gt;0, I22/L22, IF(I22&gt;0, 999, 0))</f>
        <v/>
      </c>
      <c r="O22" s="44">
        <f>IF(N22=0, "HẾT HÀNG", IF(N22&lt;15, "NGUY CẤP (&lt;15d)", IF(N22&lt;=35, "TỐI ƯU (15-35d)", IF(N22&lt;=50, "CẢNH BÁO CAO", "ĐỌNG VỐN (&gt;50d)"))))</f>
        <v/>
      </c>
      <c r="P22" s="44">
        <f>IF(N22&lt;15, "ƯU TIÊN NHẬN ĐIỀU CHUYỂN", IF(N22&lt;=35, "DUY TRÌ VÒNG QUAY", IF(N22&lt;=50, "THEO DÕI HẠN CHẾ NHẬP", "BẮT BUỘC ĐIỀU CHUYỂN ĐI")))</f>
        <v/>
      </c>
    </row>
    <row r="23" ht="20" customHeight="1">
      <c r="A23" s="19" t="n">
        <v>21</v>
      </c>
      <c r="B23" s="19" t="inlineStr">
        <is>
          <t>102</t>
        </is>
      </c>
      <c r="C23" s="20" t="inlineStr">
        <is>
          <t>Đông Thạnh</t>
        </is>
      </c>
      <c r="D23" s="19" t="inlineStr">
        <is>
          <t>SKU-9689</t>
        </is>
      </c>
      <c r="E23" s="20" t="inlineStr">
        <is>
          <t>Similac 1+ 1.6kg (trẻ từ 1-2 tuổi)</t>
        </is>
      </c>
      <c r="F23" s="20" t="inlineStr">
        <is>
          <t>Similac Thường</t>
        </is>
      </c>
      <c r="G23" s="21" t="n">
        <v>850000</v>
      </c>
      <c r="H23" s="21" t="n">
        <v>7</v>
      </c>
      <c r="I23" s="21">
        <f>H23*G23</f>
        <v/>
      </c>
      <c r="J23" s="21" t="n">
        <v>1718000</v>
      </c>
      <c r="K23" s="19" t="n">
        <v>22</v>
      </c>
      <c r="L23" s="21">
        <f>IF(K23&gt;0, J23/K23, 0)</f>
        <v/>
      </c>
      <c r="M23" s="21">
        <f>L23*30</f>
        <v/>
      </c>
      <c r="N23" s="41">
        <f>IF(L23&gt;0, I23/L23, IF(I23&gt;0, 999, 0))</f>
        <v/>
      </c>
      <c r="O23" s="42">
        <f>IF(N23=0, "HẾT HÀNG", IF(N23&lt;15, "NGUY CẤP (&lt;15d)", IF(N23&lt;=35, "TỐI ƯU (15-35d)", IF(N23&lt;=50, "CẢNH BÁO CAO", "ĐỌNG VỐN (&gt;50d)"))))</f>
        <v/>
      </c>
      <c r="P23" s="42">
        <f>IF(N23&lt;15, "ƯU TIÊN NHẬN ĐIỀU CHUYỂN", IF(N23&lt;=35, "DUY TRÌ VÒNG QUAY", IF(N23&lt;=50, "THEO DÕI HẠN CHẾ NHẬP", "BẮT BUỘC ĐIỀU CHUYỂN ĐI")))</f>
        <v/>
      </c>
    </row>
    <row r="24" ht="20" customHeight="1">
      <c r="A24" s="26" t="n">
        <v>22</v>
      </c>
      <c r="B24" s="26" t="inlineStr">
        <is>
          <t>102</t>
        </is>
      </c>
      <c r="C24" s="27" t="inlineStr">
        <is>
          <t>Đông Thạnh</t>
        </is>
      </c>
      <c r="D24" s="26" t="inlineStr">
        <is>
          <t>SKU-2937</t>
        </is>
      </c>
      <c r="E24" s="27" t="inlineStr">
        <is>
          <t>Similac 1+ 800g (trẻ từ 1-2 tuổi)</t>
        </is>
      </c>
      <c r="F24" s="27" t="inlineStr">
        <is>
          <t>Similac Thường</t>
        </is>
      </c>
      <c r="G24" s="28" t="n">
        <v>520000</v>
      </c>
      <c r="H24" s="28" t="n">
        <v>26</v>
      </c>
      <c r="I24" s="28">
        <f>H24*G24</f>
        <v/>
      </c>
      <c r="J24" s="28" t="n">
        <v>0</v>
      </c>
      <c r="K24" s="26" t="n">
        <v>22</v>
      </c>
      <c r="L24" s="28">
        <f>IF(K24&gt;0, J24/K24, 0)</f>
        <v/>
      </c>
      <c r="M24" s="28">
        <f>L24*30</f>
        <v/>
      </c>
      <c r="N24" s="43">
        <f>IF(L24&gt;0, I24/L24, IF(I24&gt;0, 999, 0))</f>
        <v/>
      </c>
      <c r="O24" s="44">
        <f>IF(N24=0, "HẾT HÀNG", IF(N24&lt;15, "NGUY CẤP (&lt;15d)", IF(N24&lt;=35, "TỐI ƯU (15-35d)", IF(N24&lt;=50, "CẢNH BÁO CAO", "ĐỌNG VỐN (&gt;50d)"))))</f>
        <v/>
      </c>
      <c r="P24" s="44">
        <f>IF(N24&lt;15, "ƯU TIÊN NHẬN ĐIỀU CHUYỂN", IF(N24&lt;=35, "DUY TRÌ VÒNG QUAY", IF(N24&lt;=50, "THEO DÕI HẠN CHẾ NHẬP", "BẮT BUỘC ĐIỀU CHUYỂN ĐI")))</f>
        <v/>
      </c>
    </row>
    <row r="25" ht="20" customHeight="1">
      <c r="A25" s="19" t="n">
        <v>23</v>
      </c>
      <c r="B25" s="19" t="inlineStr">
        <is>
          <t>102</t>
        </is>
      </c>
      <c r="C25" s="20" t="inlineStr">
        <is>
          <t>Đông Thạnh</t>
        </is>
      </c>
      <c r="D25" s="19" t="inlineStr">
        <is>
          <t>SKU-9010</t>
        </is>
      </c>
      <c r="E25" s="20" t="inlineStr">
        <is>
          <t>Similac Total Comfort 1+ 360g (trẻ 1-2 tuổi)</t>
        </is>
      </c>
      <c r="F25" s="20" t="inlineStr">
        <is>
          <t>Similac Total Comfort</t>
        </is>
      </c>
      <c r="G25" s="21" t="n">
        <v>315000</v>
      </c>
      <c r="H25" s="21" t="n">
        <v>10</v>
      </c>
      <c r="I25" s="21">
        <f>H25*G25</f>
        <v/>
      </c>
      <c r="J25" s="21" t="n">
        <v>3465000</v>
      </c>
      <c r="K25" s="19" t="n">
        <v>22</v>
      </c>
      <c r="L25" s="21">
        <f>IF(K25&gt;0, J25/K25, 0)</f>
        <v/>
      </c>
      <c r="M25" s="21">
        <f>L25*30</f>
        <v/>
      </c>
      <c r="N25" s="41">
        <f>IF(L25&gt;0, I25/L25, IF(I25&gt;0, 999, 0))</f>
        <v/>
      </c>
      <c r="O25" s="42">
        <f>IF(N25=0, "HẾT HÀNG", IF(N25&lt;15, "NGUY CẤP (&lt;15d)", IF(N25&lt;=35, "TỐI ƯU (15-35d)", IF(N25&lt;=50, "CẢNH BÁO CAO", "ĐỌNG VỐN (&gt;50d)"))))</f>
        <v/>
      </c>
      <c r="P25" s="42">
        <f>IF(N25&lt;15, "ƯU TIÊN NHẬN ĐIỀU CHUYỂN", IF(N25&lt;=35, "DUY TRÌ VÒNG QUAY", IF(N25&lt;=50, "THEO DÕI HẠN CHẾ NHẬP", "BẮT BUỘC ĐIỀU CHUYỂN ĐI")))</f>
        <v/>
      </c>
    </row>
    <row r="26" ht="20" customHeight="1">
      <c r="A26" s="26" t="n">
        <v>24</v>
      </c>
      <c r="B26" s="26" t="inlineStr">
        <is>
          <t>102</t>
        </is>
      </c>
      <c r="C26" s="27" t="inlineStr">
        <is>
          <t>Đông Thạnh</t>
        </is>
      </c>
      <c r="D26" s="26" t="inlineStr">
        <is>
          <t>SKU-6002</t>
        </is>
      </c>
      <c r="E26" s="27" t="inlineStr">
        <is>
          <t>Similac Total Protection 1+ 800g (trẻ từ 1-2 tuổi)</t>
        </is>
      </c>
      <c r="F26" s="27" t="inlineStr">
        <is>
          <t>Similac Total Protection</t>
        </is>
      </c>
      <c r="G26" s="28" t="n">
        <v>520000</v>
      </c>
      <c r="H26" s="28" t="n">
        <v>0</v>
      </c>
      <c r="I26" s="28">
        <f>H26*G26</f>
        <v/>
      </c>
      <c r="J26" s="28" t="n">
        <v>0</v>
      </c>
      <c r="K26" s="26" t="n">
        <v>22</v>
      </c>
      <c r="L26" s="28">
        <f>IF(K26&gt;0, J26/K26, 0)</f>
        <v/>
      </c>
      <c r="M26" s="28">
        <f>L26*30</f>
        <v/>
      </c>
      <c r="N26" s="43">
        <f>IF(L26&gt;0, I26/L26, IF(I26&gt;0, 999, 0))</f>
        <v/>
      </c>
      <c r="O26" s="44">
        <f>IF(N26=0, "HẾT HÀNG", IF(N26&lt;15, "NGUY CẤP (&lt;15d)", IF(N26&lt;=35, "TỐI ƯU (15-35d)", IF(N26&lt;=50, "CẢNH BÁO CAO", "ĐỌNG VỐN (&gt;50d)"))))</f>
        <v/>
      </c>
      <c r="P26" s="44">
        <f>IF(N26&lt;15, "ƯU TIÊN NHẬN ĐIỀU CHUYỂN", IF(N26&lt;=35, "DUY TRÌ VÒNG QUAY", IF(N26&lt;=50, "THEO DÕI HẠN CHẾ NHẬP", "BẮT BUỘC ĐIỀU CHUYỂN ĐI")))</f>
        <v/>
      </c>
    </row>
    <row r="27" ht="20" customHeight="1">
      <c r="A27" s="19" t="n">
        <v>25</v>
      </c>
      <c r="B27" s="19" t="inlineStr">
        <is>
          <t>102</t>
        </is>
      </c>
      <c r="C27" s="20" t="inlineStr">
        <is>
          <t>Đông Thạnh</t>
        </is>
      </c>
      <c r="D27" s="19" t="inlineStr">
        <is>
          <t>SKU-1358</t>
        </is>
      </c>
      <c r="E27" s="20" t="inlineStr">
        <is>
          <t>Similac 2+ 1.6kg (trẻ từ 2 tuổi)</t>
        </is>
      </c>
      <c r="F27" s="20" t="inlineStr">
        <is>
          <t>Similac Thường</t>
        </is>
      </c>
      <c r="G27" s="21" t="n">
        <v>850000</v>
      </c>
      <c r="H27" s="21" t="n">
        <v>1</v>
      </c>
      <c r="I27" s="21">
        <f>H27*G27</f>
        <v/>
      </c>
      <c r="J27" s="21" t="n">
        <v>1698000</v>
      </c>
      <c r="K27" s="19" t="n">
        <v>22</v>
      </c>
      <c r="L27" s="21">
        <f>IF(K27&gt;0, J27/K27, 0)</f>
        <v/>
      </c>
      <c r="M27" s="21">
        <f>L27*30</f>
        <v/>
      </c>
      <c r="N27" s="41">
        <f>IF(L27&gt;0, I27/L27, IF(I27&gt;0, 999, 0))</f>
        <v/>
      </c>
      <c r="O27" s="42">
        <f>IF(N27=0, "HẾT HÀNG", IF(N27&lt;15, "NGUY CẤP (&lt;15d)", IF(N27&lt;=35, "TỐI ƯU (15-35d)", IF(N27&lt;=50, "CẢNH BÁO CAO", "ĐỌNG VỐN (&gt;50d)"))))</f>
        <v/>
      </c>
      <c r="P27" s="42">
        <f>IF(N27&lt;15, "ƯU TIÊN NHẬN ĐIỀU CHUYỂN", IF(N27&lt;=35, "DUY TRÌ VÒNG QUAY", IF(N27&lt;=50, "THEO DÕI HẠN CHẾ NHẬP", "BẮT BUỘC ĐIỀU CHUYỂN ĐI")))</f>
        <v/>
      </c>
    </row>
    <row r="28" ht="20" customHeight="1">
      <c r="A28" s="26" t="n">
        <v>26</v>
      </c>
      <c r="B28" s="26" t="inlineStr">
        <is>
          <t>102</t>
        </is>
      </c>
      <c r="C28" s="27" t="inlineStr">
        <is>
          <t>Đông Thạnh</t>
        </is>
      </c>
      <c r="D28" s="26" t="inlineStr">
        <is>
          <t>SKU-9964</t>
        </is>
      </c>
      <c r="E28" s="27" t="inlineStr">
        <is>
          <t>Similac 2+ 800g (trẻ từ 2 tuổi)</t>
        </is>
      </c>
      <c r="F28" s="27" t="inlineStr">
        <is>
          <t>Similac Thường</t>
        </is>
      </c>
      <c r="G28" s="28" t="n">
        <v>520000</v>
      </c>
      <c r="H28" s="28" t="n">
        <v>8</v>
      </c>
      <c r="I28" s="28">
        <f>H28*G28</f>
        <v/>
      </c>
      <c r="J28" s="28" t="n">
        <v>1010000</v>
      </c>
      <c r="K28" s="26" t="n">
        <v>22</v>
      </c>
      <c r="L28" s="28">
        <f>IF(K28&gt;0, J28/K28, 0)</f>
        <v/>
      </c>
      <c r="M28" s="28">
        <f>L28*30</f>
        <v/>
      </c>
      <c r="N28" s="43">
        <f>IF(L28&gt;0, I28/L28, IF(I28&gt;0, 999, 0))</f>
        <v/>
      </c>
      <c r="O28" s="44">
        <f>IF(N28=0, "HẾT HÀNG", IF(N28&lt;15, "NGUY CẤP (&lt;15d)", IF(N28&lt;=35, "TỐI ƯU (15-35d)", IF(N28&lt;=50, "CẢNH BÁO CAO", "ĐỌNG VỐN (&gt;50d)"))))</f>
        <v/>
      </c>
      <c r="P28" s="44">
        <f>IF(N28&lt;15, "ƯU TIÊN NHẬN ĐIỀU CHUYỂN", IF(N28&lt;=35, "DUY TRÌ VÒNG QUAY", IF(N28&lt;=50, "THEO DÕI HẠN CHẾ NHẬP", "BẮT BUỘC ĐIỀU CHUYỂN ĐI")))</f>
        <v/>
      </c>
    </row>
    <row r="29" ht="20" customHeight="1">
      <c r="A29" s="19" t="n">
        <v>27</v>
      </c>
      <c r="B29" s="19" t="inlineStr">
        <is>
          <t>102</t>
        </is>
      </c>
      <c r="C29" s="20" t="inlineStr">
        <is>
          <t>Đông Thạnh</t>
        </is>
      </c>
      <c r="D29" s="19" t="inlineStr">
        <is>
          <t>SKU-7090</t>
        </is>
      </c>
      <c r="E29" s="20" t="inlineStr">
        <is>
          <t>Similac 0+ 380g (trẻ từ 0 -12 tháng tuổi)</t>
        </is>
      </c>
      <c r="F29" s="20" t="inlineStr">
        <is>
          <t>Similac Thường</t>
        </is>
      </c>
      <c r="G29" s="21" t="n">
        <v>350000</v>
      </c>
      <c r="H29" s="21" t="n">
        <v>0</v>
      </c>
      <c r="I29" s="21">
        <f>H29*G29</f>
        <v/>
      </c>
      <c r="J29" s="21" t="n">
        <v>0</v>
      </c>
      <c r="K29" s="19" t="n">
        <v>22</v>
      </c>
      <c r="L29" s="21">
        <f>IF(K29&gt;0, J29/K29, 0)</f>
        <v/>
      </c>
      <c r="M29" s="21">
        <f>L29*30</f>
        <v/>
      </c>
      <c r="N29" s="41">
        <f>IF(L29&gt;0, I29/L29, IF(I29&gt;0, 999, 0))</f>
        <v/>
      </c>
      <c r="O29" s="42">
        <f>IF(N29=0, "HẾT HÀNG", IF(N29&lt;15, "NGUY CẤP (&lt;15d)", IF(N29&lt;=35, "TỐI ƯU (15-35d)", IF(N29&lt;=50, "CẢNH BÁO CAO", "ĐỌNG VỐN (&gt;50d)"))))</f>
        <v/>
      </c>
      <c r="P29" s="42">
        <f>IF(N29&lt;15, "ƯU TIÊN NHẬN ĐIỀU CHUYỂN", IF(N29&lt;=35, "DUY TRÌ VÒNG QUAY", IF(N29&lt;=50, "THEO DÕI HẠN CHẾ NHẬP", "BẮT BUỘC ĐIỀU CHUYỂN ĐI")))</f>
        <v/>
      </c>
    </row>
    <row r="30" ht="20" customHeight="1">
      <c r="A30" s="26" t="n">
        <v>28</v>
      </c>
      <c r="B30" s="26" t="inlineStr">
        <is>
          <t>102</t>
        </is>
      </c>
      <c r="C30" s="27" t="inlineStr">
        <is>
          <t>Đông Thạnh</t>
        </is>
      </c>
      <c r="D30" s="26" t="inlineStr">
        <is>
          <t>SKU-4454</t>
        </is>
      </c>
      <c r="E30" s="27" t="inlineStr">
        <is>
          <t>Similac Isomil Plus 400g (trẻ 1-10 tuổi)</t>
        </is>
      </c>
      <c r="F30" s="27" t="inlineStr">
        <is>
          <t>Similac Isomil (Dị ứng)</t>
        </is>
      </c>
      <c r="G30" s="28" t="n">
        <v>315000</v>
      </c>
      <c r="H30" s="28" t="n">
        <v>0</v>
      </c>
      <c r="I30" s="28">
        <f>H30*G30</f>
        <v/>
      </c>
      <c r="J30" s="28" t="n">
        <v>0</v>
      </c>
      <c r="K30" s="26" t="n">
        <v>22</v>
      </c>
      <c r="L30" s="28">
        <f>IF(K30&gt;0, J30/K30, 0)</f>
        <v/>
      </c>
      <c r="M30" s="28">
        <f>L30*30</f>
        <v/>
      </c>
      <c r="N30" s="43">
        <f>IF(L30&gt;0, I30/L30, IF(I30&gt;0, 999, 0))</f>
        <v/>
      </c>
      <c r="O30" s="44">
        <f>IF(N30=0, "HẾT HÀNG", IF(N30&lt;15, "NGUY CẤP (&lt;15d)", IF(N30&lt;=35, "TỐI ƯU (15-35d)", IF(N30&lt;=50, "CẢNH BÁO CAO", "ĐỌNG VỐN (&gt;50d)"))))</f>
        <v/>
      </c>
      <c r="P30" s="44">
        <f>IF(N30&lt;15, "ƯU TIÊN NHẬN ĐIỀU CHUYỂN", IF(N30&lt;=35, "DUY TRÌ VÒNG QUAY", IF(N30&lt;=50, "THEO DÕI HẠN CHẾ NHẬP", "BẮT BUỘC ĐIỀU CHUYỂN ĐI")))</f>
        <v/>
      </c>
    </row>
    <row r="31" ht="20" customHeight="1">
      <c r="A31" s="19" t="n">
        <v>29</v>
      </c>
      <c r="B31" s="19" t="inlineStr">
        <is>
          <t>103</t>
        </is>
      </c>
      <c r="C31" s="20" t="inlineStr">
        <is>
          <t>Long Hựu</t>
        </is>
      </c>
      <c r="D31" s="19" t="inlineStr">
        <is>
          <t>SKU-7090</t>
        </is>
      </c>
      <c r="E31" s="20" t="inlineStr">
        <is>
          <t>Similac 0+ 380g (trẻ từ 0 -12 tháng tuổi)</t>
        </is>
      </c>
      <c r="F31" s="20" t="inlineStr">
        <is>
          <t>Similac Thường</t>
        </is>
      </c>
      <c r="G31" s="21" t="n">
        <v>350000</v>
      </c>
      <c r="H31" s="21" t="n">
        <v>3</v>
      </c>
      <c r="I31" s="21">
        <f>H31*G31</f>
        <v/>
      </c>
      <c r="J31" s="21" t="n">
        <v>1718000</v>
      </c>
      <c r="K31" s="19" t="n">
        <v>22</v>
      </c>
      <c r="L31" s="21">
        <f>IF(K31&gt;0, J31/K31, 0)</f>
        <v/>
      </c>
      <c r="M31" s="21">
        <f>L31*30</f>
        <v/>
      </c>
      <c r="N31" s="41">
        <f>IF(L31&gt;0, I31/L31, IF(I31&gt;0, 999, 0))</f>
        <v/>
      </c>
      <c r="O31" s="42">
        <f>IF(N31=0, "HẾT HÀNG", IF(N31&lt;15, "NGUY CẤP (&lt;15d)", IF(N31&lt;=35, "TỐI ƯU (15-35d)", IF(N31&lt;=50, "CẢNH BÁO CAO", "ĐỌNG VỐN (&gt;50d)"))))</f>
        <v/>
      </c>
      <c r="P31" s="42">
        <f>IF(N31&lt;15, "ƯU TIÊN NHẬN ĐIỀU CHUYỂN", IF(N31&lt;=35, "DUY TRÌ VÒNG QUAY", IF(N31&lt;=50, "THEO DÕI HẠN CHẾ NHẬP", "BẮT BUỘC ĐIỀU CHUYỂN ĐI")))</f>
        <v/>
      </c>
    </row>
    <row r="32" ht="20" customHeight="1">
      <c r="A32" s="26" t="n">
        <v>30</v>
      </c>
      <c r="B32" s="26" t="inlineStr">
        <is>
          <t>103</t>
        </is>
      </c>
      <c r="C32" s="27" t="inlineStr">
        <is>
          <t>Long Hựu</t>
        </is>
      </c>
      <c r="D32" s="26" t="inlineStr">
        <is>
          <t>SKU-7283</t>
        </is>
      </c>
      <c r="E32" s="27" t="inlineStr">
        <is>
          <t>Similac 0+ 800g (trẻ từ 0 -12 tháng tuổi)</t>
        </is>
      </c>
      <c r="F32" s="27" t="inlineStr">
        <is>
          <t>Similac Thường</t>
        </is>
      </c>
      <c r="G32" s="28" t="n">
        <v>520000</v>
      </c>
      <c r="H32" s="28" t="n">
        <v>31</v>
      </c>
      <c r="I32" s="28">
        <f>H32*G32</f>
        <v/>
      </c>
      <c r="J32" s="28" t="n">
        <v>4393000</v>
      </c>
      <c r="K32" s="26" t="n">
        <v>22</v>
      </c>
      <c r="L32" s="28">
        <f>IF(K32&gt;0, J32/K32, 0)</f>
        <v/>
      </c>
      <c r="M32" s="28">
        <f>L32*30</f>
        <v/>
      </c>
      <c r="N32" s="43">
        <f>IF(L32&gt;0, I32/L32, IF(I32&gt;0, 999, 0))</f>
        <v/>
      </c>
      <c r="O32" s="44">
        <f>IF(N32=0, "HẾT HÀNG", IF(N32&lt;15, "NGUY CẤP (&lt;15d)", IF(N32&lt;=35, "TỐI ƯU (15-35d)", IF(N32&lt;=50, "CẢNH BÁO CAO", "ĐỌNG VỐN (&gt;50d)"))))</f>
        <v/>
      </c>
      <c r="P32" s="44">
        <f>IF(N32&lt;15, "ƯU TIÊN NHẬN ĐIỀU CHUYỂN", IF(N32&lt;=35, "DUY TRÌ VÒNG QUAY", IF(N32&lt;=50, "THEO DÕI HẠN CHẾ NHẬP", "BẮT BUỘC ĐIỀU CHUYỂN ĐI")))</f>
        <v/>
      </c>
    </row>
    <row r="33" ht="20" customHeight="1">
      <c r="A33" s="19" t="n">
        <v>31</v>
      </c>
      <c r="B33" s="19" t="inlineStr">
        <is>
          <t>103</t>
        </is>
      </c>
      <c r="C33" s="20" t="inlineStr">
        <is>
          <t>Long Hựu</t>
        </is>
      </c>
      <c r="D33" s="19" t="inlineStr">
        <is>
          <t>SKU-2660</t>
        </is>
      </c>
      <c r="E33" s="20" t="inlineStr">
        <is>
          <t>Similac Total Protection 0+ 380g (trẻ từ 0 -12 tháng tuổi)</t>
        </is>
      </c>
      <c r="F33" s="20" t="inlineStr">
        <is>
          <t>Similac Total Protection</t>
        </is>
      </c>
      <c r="G33" s="21" t="n">
        <v>350000</v>
      </c>
      <c r="H33" s="21" t="n">
        <v>8</v>
      </c>
      <c r="I33" s="21">
        <f>H33*G33</f>
        <v/>
      </c>
      <c r="J33" s="21" t="n">
        <v>1625000</v>
      </c>
      <c r="K33" s="19" t="n">
        <v>22</v>
      </c>
      <c r="L33" s="21">
        <f>IF(K33&gt;0, J33/K33, 0)</f>
        <v/>
      </c>
      <c r="M33" s="21">
        <f>L33*30</f>
        <v/>
      </c>
      <c r="N33" s="41">
        <f>IF(L33&gt;0, I33/L33, IF(I33&gt;0, 999, 0))</f>
        <v/>
      </c>
      <c r="O33" s="42">
        <f>IF(N33=0, "HẾT HÀNG", IF(N33&lt;15, "NGUY CẤP (&lt;15d)", IF(N33&lt;=35, "TỐI ƯU (15-35d)", IF(N33&lt;=50, "CẢNH BÁO CAO", "ĐỌNG VỐN (&gt;50d)"))))</f>
        <v/>
      </c>
      <c r="P33" s="42">
        <f>IF(N33&lt;15, "ƯU TIÊN NHẬN ĐIỀU CHUYỂN", IF(N33&lt;=35, "DUY TRÌ VÒNG QUAY", IF(N33&lt;=50, "THEO DÕI HẠN CHẾ NHẬP", "BẮT BUỘC ĐIỀU CHUYỂN ĐI")))</f>
        <v/>
      </c>
    </row>
    <row r="34" ht="20" customHeight="1">
      <c r="A34" s="26" t="n">
        <v>32</v>
      </c>
      <c r="B34" s="26" t="inlineStr">
        <is>
          <t>103</t>
        </is>
      </c>
      <c r="C34" s="27" t="inlineStr">
        <is>
          <t>Long Hựu</t>
        </is>
      </c>
      <c r="D34" s="26" t="inlineStr">
        <is>
          <t>SKU-9778</t>
        </is>
      </c>
      <c r="E34" s="27" t="inlineStr">
        <is>
          <t>Similac Total Protection 0+ 800g (trẻ từ 0 -12 tháng tuổi)</t>
        </is>
      </c>
      <c r="F34" s="27" t="inlineStr">
        <is>
          <t>Similac Total Protection</t>
        </is>
      </c>
      <c r="G34" s="28" t="n">
        <v>520000</v>
      </c>
      <c r="H34" s="28" t="n">
        <v>2</v>
      </c>
      <c r="I34" s="28">
        <f>H34*G34</f>
        <v/>
      </c>
      <c r="J34" s="28" t="n">
        <v>17285372</v>
      </c>
      <c r="K34" s="26" t="n">
        <v>22</v>
      </c>
      <c r="L34" s="28">
        <f>IF(K34&gt;0, J34/K34, 0)</f>
        <v/>
      </c>
      <c r="M34" s="28">
        <f>L34*30</f>
        <v/>
      </c>
      <c r="N34" s="43">
        <f>IF(L34&gt;0, I34/L34, IF(I34&gt;0, 999, 0))</f>
        <v/>
      </c>
      <c r="O34" s="44">
        <f>IF(N34=0, "HẾT HÀNG", IF(N34&lt;15, "NGUY CẤP (&lt;15d)", IF(N34&lt;=35, "TỐI ƯU (15-35d)", IF(N34&lt;=50, "CẢNH BÁO CAO", "ĐỌNG VỐN (&gt;50d)"))))</f>
        <v/>
      </c>
      <c r="P34" s="44">
        <f>IF(N34&lt;15, "ƯU TIÊN NHẬN ĐIỀU CHUYỂN", IF(N34&lt;=35, "DUY TRÌ VÒNG QUAY", IF(N34&lt;=50, "THEO DÕI HẠN CHẾ NHẬP", "BẮT BUỘC ĐIỀU CHUYỂN ĐI")))</f>
        <v/>
      </c>
    </row>
    <row r="35" ht="20" customHeight="1">
      <c r="A35" s="19" t="n">
        <v>33</v>
      </c>
      <c r="B35" s="19" t="inlineStr">
        <is>
          <t>103</t>
        </is>
      </c>
      <c r="C35" s="20" t="inlineStr">
        <is>
          <t>Long Hựu</t>
        </is>
      </c>
      <c r="D35" s="19" t="inlineStr">
        <is>
          <t>SKU-2906</t>
        </is>
      </c>
      <c r="E35" s="20" t="inlineStr">
        <is>
          <t>Similac Total Comfort 0+ 360g (trẻ 0-12 tháng tuổi)</t>
        </is>
      </c>
      <c r="F35" s="20" t="inlineStr">
        <is>
          <t>Similac Total Comfort</t>
        </is>
      </c>
      <c r="G35" s="21" t="n">
        <v>315000</v>
      </c>
      <c r="H35" s="21" t="n">
        <v>9</v>
      </c>
      <c r="I35" s="21">
        <f>H35*G35</f>
        <v/>
      </c>
      <c r="J35" s="21" t="n">
        <v>640000</v>
      </c>
      <c r="K35" s="19" t="n">
        <v>22</v>
      </c>
      <c r="L35" s="21">
        <f>IF(K35&gt;0, J35/K35, 0)</f>
        <v/>
      </c>
      <c r="M35" s="21">
        <f>L35*30</f>
        <v/>
      </c>
      <c r="N35" s="41">
        <f>IF(L35&gt;0, I35/L35, IF(I35&gt;0, 999, 0))</f>
        <v/>
      </c>
      <c r="O35" s="42">
        <f>IF(N35=0, "HẾT HÀNG", IF(N35&lt;15, "NGUY CẤP (&lt;15d)", IF(N35&lt;=35, "TỐI ƯU (15-35d)", IF(N35&lt;=50, "CẢNH BÁO CAO", "ĐỌNG VỐN (&gt;50d)"))))</f>
        <v/>
      </c>
      <c r="P35" s="42">
        <f>IF(N35&lt;15, "ƯU TIÊN NHẬN ĐIỀU CHUYỂN", IF(N35&lt;=35, "DUY TRÌ VÒNG QUAY", IF(N35&lt;=50, "THEO DÕI HẠN CHẾ NHẬP", "BẮT BUỘC ĐIỀU CHUYỂN ĐI")))</f>
        <v/>
      </c>
    </row>
    <row r="36" ht="20" customHeight="1">
      <c r="A36" s="26" t="n">
        <v>34</v>
      </c>
      <c r="B36" s="26" t="inlineStr">
        <is>
          <t>103</t>
        </is>
      </c>
      <c r="C36" s="27" t="inlineStr">
        <is>
          <t>Long Hựu</t>
        </is>
      </c>
      <c r="D36" s="26" t="inlineStr">
        <is>
          <t>SKU-9689</t>
        </is>
      </c>
      <c r="E36" s="27" t="inlineStr">
        <is>
          <t>Similac 1+ 1.6kg (trẻ từ 1-2 tuổi)</t>
        </is>
      </c>
      <c r="F36" s="27" t="inlineStr">
        <is>
          <t>Similac Thường</t>
        </is>
      </c>
      <c r="G36" s="28" t="n">
        <v>850000</v>
      </c>
      <c r="H36" s="28" t="n">
        <v>5</v>
      </c>
      <c r="I36" s="28">
        <f>H36*G36</f>
        <v/>
      </c>
      <c r="J36" s="28" t="n">
        <v>1718000</v>
      </c>
      <c r="K36" s="26" t="n">
        <v>22</v>
      </c>
      <c r="L36" s="28">
        <f>IF(K36&gt;0, J36/K36, 0)</f>
        <v/>
      </c>
      <c r="M36" s="28">
        <f>L36*30</f>
        <v/>
      </c>
      <c r="N36" s="43">
        <f>IF(L36&gt;0, I36/L36, IF(I36&gt;0, 999, 0))</f>
        <v/>
      </c>
      <c r="O36" s="44">
        <f>IF(N36=0, "HẾT HÀNG", IF(N36&lt;15, "NGUY CẤP (&lt;15d)", IF(N36&lt;=35, "TỐI ƯU (15-35d)", IF(N36&lt;=50, "CẢNH BÁO CAO", "ĐỌNG VỐN (&gt;50d)"))))</f>
        <v/>
      </c>
      <c r="P36" s="44">
        <f>IF(N36&lt;15, "ƯU TIÊN NHẬN ĐIỀU CHUYỂN", IF(N36&lt;=35, "DUY TRÌ VÒNG QUAY", IF(N36&lt;=50, "THEO DÕI HẠN CHẾ NHẬP", "BẮT BUỘC ĐIỀU CHUYỂN ĐI")))</f>
        <v/>
      </c>
    </row>
    <row r="37" ht="20" customHeight="1">
      <c r="A37" s="19" t="n">
        <v>35</v>
      </c>
      <c r="B37" s="19" t="inlineStr">
        <is>
          <t>103</t>
        </is>
      </c>
      <c r="C37" s="20" t="inlineStr">
        <is>
          <t>Long Hựu</t>
        </is>
      </c>
      <c r="D37" s="19" t="inlineStr">
        <is>
          <t>SKU-2937</t>
        </is>
      </c>
      <c r="E37" s="20" t="inlineStr">
        <is>
          <t>Similac 1+ 800g (trẻ từ 1-2 tuổi)</t>
        </is>
      </c>
      <c r="F37" s="20" t="inlineStr">
        <is>
          <t>Similac Thường</t>
        </is>
      </c>
      <c r="G37" s="21" t="n">
        <v>520000</v>
      </c>
      <c r="H37" s="21" t="n">
        <v>12</v>
      </c>
      <c r="I37" s="21">
        <f>H37*G37</f>
        <v/>
      </c>
      <c r="J37" s="21" t="n">
        <v>1058000</v>
      </c>
      <c r="K37" s="19" t="n">
        <v>22</v>
      </c>
      <c r="L37" s="21">
        <f>IF(K37&gt;0, J37/K37, 0)</f>
        <v/>
      </c>
      <c r="M37" s="21">
        <f>L37*30</f>
        <v/>
      </c>
      <c r="N37" s="41">
        <f>IF(L37&gt;0, I37/L37, IF(I37&gt;0, 999, 0))</f>
        <v/>
      </c>
      <c r="O37" s="42">
        <f>IF(N37=0, "HẾT HÀNG", IF(N37&lt;15, "NGUY CẤP (&lt;15d)", IF(N37&lt;=35, "TỐI ƯU (15-35d)", IF(N37&lt;=50, "CẢNH BÁO CAO", "ĐỌNG VỐN (&gt;50d)"))))</f>
        <v/>
      </c>
      <c r="P37" s="42">
        <f>IF(N37&lt;15, "ƯU TIÊN NHẬN ĐIỀU CHUYỂN", IF(N37&lt;=35, "DUY TRÌ VÒNG QUAY", IF(N37&lt;=50, "THEO DÕI HẠN CHẾ NHẬP", "BẮT BUỘC ĐIỀU CHUYỂN ĐI")))</f>
        <v/>
      </c>
    </row>
    <row r="38" ht="20" customHeight="1">
      <c r="A38" s="26" t="n">
        <v>36</v>
      </c>
      <c r="B38" s="26" t="inlineStr">
        <is>
          <t>103</t>
        </is>
      </c>
      <c r="C38" s="27" t="inlineStr">
        <is>
          <t>Long Hựu</t>
        </is>
      </c>
      <c r="D38" s="26" t="inlineStr">
        <is>
          <t>SKU-9010</t>
        </is>
      </c>
      <c r="E38" s="27" t="inlineStr">
        <is>
          <t>Similac Total Comfort 1+ 360g (trẻ 1-2 tuổi)</t>
        </is>
      </c>
      <c r="F38" s="27" t="inlineStr">
        <is>
          <t>Similac Total Comfort</t>
        </is>
      </c>
      <c r="G38" s="28" t="n">
        <v>315000</v>
      </c>
      <c r="H38" s="28" t="n">
        <v>17</v>
      </c>
      <c r="I38" s="28">
        <f>H38*G38</f>
        <v/>
      </c>
      <c r="J38" s="28" t="n">
        <v>4390000</v>
      </c>
      <c r="K38" s="26" t="n">
        <v>22</v>
      </c>
      <c r="L38" s="28">
        <f>IF(K38&gt;0, J38/K38, 0)</f>
        <v/>
      </c>
      <c r="M38" s="28">
        <f>L38*30</f>
        <v/>
      </c>
      <c r="N38" s="43">
        <f>IF(L38&gt;0, I38/L38, IF(I38&gt;0, 999, 0))</f>
        <v/>
      </c>
      <c r="O38" s="44">
        <f>IF(N38=0, "HẾT HÀNG", IF(N38&lt;15, "NGUY CẤP (&lt;15d)", IF(N38&lt;=35, "TỐI ƯU (15-35d)", IF(N38&lt;=50, "CẢNH BÁO CAO", "ĐỌNG VỐN (&gt;50d)"))))</f>
        <v/>
      </c>
      <c r="P38" s="44">
        <f>IF(N38&lt;15, "ƯU TIÊN NHẬN ĐIỀU CHUYỂN", IF(N38&lt;=35, "DUY TRÌ VÒNG QUAY", IF(N38&lt;=50, "THEO DÕI HẠN CHẾ NHẬP", "BẮT BUỘC ĐIỀU CHUYỂN ĐI")))</f>
        <v/>
      </c>
    </row>
    <row r="39" ht="20" customHeight="1">
      <c r="A39" s="19" t="n">
        <v>37</v>
      </c>
      <c r="B39" s="19" t="inlineStr">
        <is>
          <t>103</t>
        </is>
      </c>
      <c r="C39" s="20" t="inlineStr">
        <is>
          <t>Long Hựu</t>
        </is>
      </c>
      <c r="D39" s="19" t="inlineStr">
        <is>
          <t>SKU-6002</t>
        </is>
      </c>
      <c r="E39" s="20" t="inlineStr">
        <is>
          <t>Similac Total Protection 1+ 800g (trẻ từ 1-2 tuổi)</t>
        </is>
      </c>
      <c r="F39" s="20" t="inlineStr">
        <is>
          <t>Similac Total Protection</t>
        </is>
      </c>
      <c r="G39" s="21" t="n">
        <v>520000</v>
      </c>
      <c r="H39" s="21" t="n">
        <v>19</v>
      </c>
      <c r="I39" s="21">
        <f>H39*G39</f>
        <v/>
      </c>
      <c r="J39" s="21" t="n">
        <v>5690000</v>
      </c>
      <c r="K39" s="19" t="n">
        <v>22</v>
      </c>
      <c r="L39" s="21">
        <f>IF(K39&gt;0, J39/K39, 0)</f>
        <v/>
      </c>
      <c r="M39" s="21">
        <f>L39*30</f>
        <v/>
      </c>
      <c r="N39" s="41">
        <f>IF(L39&gt;0, I39/L39, IF(I39&gt;0, 999, 0))</f>
        <v/>
      </c>
      <c r="O39" s="42">
        <f>IF(N39=0, "HẾT HÀNG", IF(N39&lt;15, "NGUY CẤP (&lt;15d)", IF(N39&lt;=35, "TỐI ƯU (15-35d)", IF(N39&lt;=50, "CẢNH BÁO CAO", "ĐỌNG VỐN (&gt;50d)"))))</f>
        <v/>
      </c>
      <c r="P39" s="42">
        <f>IF(N39&lt;15, "ƯU TIÊN NHẬN ĐIỀU CHUYỂN", IF(N39&lt;=35, "DUY TRÌ VÒNG QUAY", IF(N39&lt;=50, "THEO DÕI HẠN CHẾ NHẬP", "BẮT BUỘC ĐIỀU CHUYỂN ĐI")))</f>
        <v/>
      </c>
    </row>
    <row r="40" ht="20" customHeight="1">
      <c r="A40" s="26" t="n">
        <v>38</v>
      </c>
      <c r="B40" s="26" t="inlineStr">
        <is>
          <t>103</t>
        </is>
      </c>
      <c r="C40" s="27" t="inlineStr">
        <is>
          <t>Long Hựu</t>
        </is>
      </c>
      <c r="D40" s="26" t="inlineStr">
        <is>
          <t>SKU-3691</t>
        </is>
      </c>
      <c r="E40" s="27" t="inlineStr">
        <is>
          <t>Similac Total Protection 2+ 800g (trẻ từ 2 tuổi)</t>
        </is>
      </c>
      <c r="F40" s="27" t="inlineStr">
        <is>
          <t>Similac Total Protection</t>
        </is>
      </c>
      <c r="G40" s="28" t="n">
        <v>520000</v>
      </c>
      <c r="H40" s="28" t="n">
        <v>0</v>
      </c>
      <c r="I40" s="28">
        <f>H40*G40</f>
        <v/>
      </c>
      <c r="J40" s="28" t="n">
        <v>510000</v>
      </c>
      <c r="K40" s="26" t="n">
        <v>22</v>
      </c>
      <c r="L40" s="28">
        <f>IF(K40&gt;0, J40/K40, 0)</f>
        <v/>
      </c>
      <c r="M40" s="28">
        <f>L40*30</f>
        <v/>
      </c>
      <c r="N40" s="43">
        <f>IF(L40&gt;0, I40/L40, IF(I40&gt;0, 999, 0))</f>
        <v/>
      </c>
      <c r="O40" s="44">
        <f>IF(N40=0, "HẾT HÀNG", IF(N40&lt;15, "NGUY CẤP (&lt;15d)", IF(N40&lt;=35, "TỐI ƯU (15-35d)", IF(N40&lt;=50, "CẢNH BÁO CAO", "ĐỌNG VỐN (&gt;50d)"))))</f>
        <v/>
      </c>
      <c r="P40" s="44">
        <f>IF(N40&lt;15, "ƯU TIÊN NHẬN ĐIỀU CHUYỂN", IF(N40&lt;=35, "DUY TRÌ VÒNG QUAY", IF(N40&lt;=50, "THEO DÕI HẠN CHẾ NHẬP", "BẮT BUỘC ĐIỀU CHUYỂN ĐI")))</f>
        <v/>
      </c>
    </row>
    <row r="41" ht="20" customHeight="1">
      <c r="A41" s="19" t="n">
        <v>39</v>
      </c>
      <c r="B41" s="19" t="inlineStr">
        <is>
          <t>103</t>
        </is>
      </c>
      <c r="C41" s="20" t="inlineStr">
        <is>
          <t>Long Hựu</t>
        </is>
      </c>
      <c r="D41" s="19" t="inlineStr">
        <is>
          <t>SKU-1358</t>
        </is>
      </c>
      <c r="E41" s="20" t="inlineStr">
        <is>
          <t>Similac 2+ 1.6kg (trẻ từ 2 tuổi)</t>
        </is>
      </c>
      <c r="F41" s="20" t="inlineStr">
        <is>
          <t>Similac Thường</t>
        </is>
      </c>
      <c r="G41" s="21" t="n">
        <v>850000</v>
      </c>
      <c r="H41" s="21" t="n">
        <v>0</v>
      </c>
      <c r="I41" s="21">
        <f>H41*G41</f>
        <v/>
      </c>
      <c r="J41" s="21" t="n">
        <v>0</v>
      </c>
      <c r="K41" s="19" t="n">
        <v>22</v>
      </c>
      <c r="L41" s="21">
        <f>IF(K41&gt;0, J41/K41, 0)</f>
        <v/>
      </c>
      <c r="M41" s="21">
        <f>L41*30</f>
        <v/>
      </c>
      <c r="N41" s="41">
        <f>IF(L41&gt;0, I41/L41, IF(I41&gt;0, 999, 0))</f>
        <v/>
      </c>
      <c r="O41" s="42">
        <f>IF(N41=0, "HẾT HÀNG", IF(N41&lt;15, "NGUY CẤP (&lt;15d)", IF(N41&lt;=35, "TỐI ƯU (15-35d)", IF(N41&lt;=50, "CẢNH BÁO CAO", "ĐỌNG VỐN (&gt;50d)"))))</f>
        <v/>
      </c>
      <c r="P41" s="42">
        <f>IF(N41&lt;15, "ƯU TIÊN NHẬN ĐIỀU CHUYỂN", IF(N41&lt;=35, "DUY TRÌ VÒNG QUAY", IF(N41&lt;=50, "THEO DÕI HẠN CHẾ NHẬP", "BẮT BUỘC ĐIỀU CHUYỂN ĐI")))</f>
        <v/>
      </c>
    </row>
    <row r="42" ht="20" customHeight="1">
      <c r="A42" s="26" t="n">
        <v>40</v>
      </c>
      <c r="B42" s="26" t="inlineStr">
        <is>
          <t>103</t>
        </is>
      </c>
      <c r="C42" s="27" t="inlineStr">
        <is>
          <t>Long Hựu</t>
        </is>
      </c>
      <c r="D42" s="26" t="inlineStr">
        <is>
          <t>SKU-9964</t>
        </is>
      </c>
      <c r="E42" s="27" t="inlineStr">
        <is>
          <t>Similac 2+ 800g (trẻ từ 2 tuổi)</t>
        </is>
      </c>
      <c r="F42" s="27" t="inlineStr">
        <is>
          <t>Similac Thường</t>
        </is>
      </c>
      <c r="G42" s="28" t="n">
        <v>520000</v>
      </c>
      <c r="H42" s="28" t="n">
        <v>5</v>
      </c>
      <c r="I42" s="28">
        <f>H42*G42</f>
        <v/>
      </c>
      <c r="J42" s="28" t="n">
        <v>1010000</v>
      </c>
      <c r="K42" s="26" t="n">
        <v>22</v>
      </c>
      <c r="L42" s="28">
        <f>IF(K42&gt;0, J42/K42, 0)</f>
        <v/>
      </c>
      <c r="M42" s="28">
        <f>L42*30</f>
        <v/>
      </c>
      <c r="N42" s="43">
        <f>IF(L42&gt;0, I42/L42, IF(I42&gt;0, 999, 0))</f>
        <v/>
      </c>
      <c r="O42" s="44">
        <f>IF(N42=0, "HẾT HÀNG", IF(N42&lt;15, "NGUY CẤP (&lt;15d)", IF(N42&lt;=35, "TỐI ƯU (15-35d)", IF(N42&lt;=50, "CẢNH BÁO CAO", "ĐỌNG VỐN (&gt;50d)"))))</f>
        <v/>
      </c>
      <c r="P42" s="44">
        <f>IF(N42&lt;15, "ƯU TIÊN NHẬN ĐIỀU CHUYỂN", IF(N42&lt;=35, "DUY TRÌ VÒNG QUAY", IF(N42&lt;=50, "THEO DÕI HẠN CHẾ NHẬP", "BẮT BUỘC ĐIỀU CHUYỂN ĐI")))</f>
        <v/>
      </c>
    </row>
    <row r="43" ht="20" customHeight="1">
      <c r="A43" s="19" t="n">
        <v>41</v>
      </c>
      <c r="B43" s="19" t="inlineStr">
        <is>
          <t>104</t>
        </is>
      </c>
      <c r="C43" s="20" t="inlineStr">
        <is>
          <t>Phước Vân</t>
        </is>
      </c>
      <c r="D43" s="19" t="inlineStr">
        <is>
          <t>SKU-2937</t>
        </is>
      </c>
      <c r="E43" s="20" t="inlineStr">
        <is>
          <t>Similac 1+ 800g (trẻ từ 1-2 tuổi)</t>
        </is>
      </c>
      <c r="F43" s="20" t="inlineStr">
        <is>
          <t>Similac Thường</t>
        </is>
      </c>
      <c r="G43" s="21" t="n">
        <v>520000</v>
      </c>
      <c r="H43" s="21" t="n">
        <v>0</v>
      </c>
      <c r="I43" s="21">
        <f>H43*G43</f>
        <v/>
      </c>
      <c r="J43" s="21" t="n">
        <v>0</v>
      </c>
      <c r="K43" s="19" t="n">
        <v>22</v>
      </c>
      <c r="L43" s="21">
        <f>IF(K43&gt;0, J43/K43, 0)</f>
        <v/>
      </c>
      <c r="M43" s="21">
        <f>L43*30</f>
        <v/>
      </c>
      <c r="N43" s="41">
        <f>IF(L43&gt;0, I43/L43, IF(I43&gt;0, 999, 0))</f>
        <v/>
      </c>
      <c r="O43" s="42">
        <f>IF(N43=0, "HẾT HÀNG", IF(N43&lt;15, "NGUY CẤP (&lt;15d)", IF(N43&lt;=35, "TỐI ƯU (15-35d)", IF(N43&lt;=50, "CẢNH BÁO CAO", "ĐỌNG VỐN (&gt;50d)"))))</f>
        <v/>
      </c>
      <c r="P43" s="42">
        <f>IF(N43&lt;15, "ƯU TIÊN NHẬN ĐIỀU CHUYỂN", IF(N43&lt;=35, "DUY TRÌ VÒNG QUAY", IF(N43&lt;=50, "THEO DÕI HẠN CHẾ NHẬP", "BẮT BUỘC ĐIỀU CHUYỂN ĐI")))</f>
        <v/>
      </c>
    </row>
    <row r="44" ht="20" customHeight="1">
      <c r="A44" s="26" t="n">
        <v>42</v>
      </c>
      <c r="B44" s="26" t="inlineStr">
        <is>
          <t>104</t>
        </is>
      </c>
      <c r="C44" s="27" t="inlineStr">
        <is>
          <t>Phước Vân</t>
        </is>
      </c>
      <c r="D44" s="26" t="inlineStr">
        <is>
          <t>SKU-7283</t>
        </is>
      </c>
      <c r="E44" s="27" t="inlineStr">
        <is>
          <t>Similac 0+ 800g (trẻ từ 0 -12 tháng tuổi)</t>
        </is>
      </c>
      <c r="F44" s="27" t="inlineStr">
        <is>
          <t>Similac Thường</t>
        </is>
      </c>
      <c r="G44" s="28" t="n">
        <v>520000</v>
      </c>
      <c r="H44" s="28" t="n">
        <v>25</v>
      </c>
      <c r="I44" s="28">
        <f>H44*G44</f>
        <v/>
      </c>
      <c r="J44" s="28" t="n">
        <v>2516000</v>
      </c>
      <c r="K44" s="26" t="n">
        <v>22</v>
      </c>
      <c r="L44" s="28">
        <f>IF(K44&gt;0, J44/K44, 0)</f>
        <v/>
      </c>
      <c r="M44" s="28">
        <f>L44*30</f>
        <v/>
      </c>
      <c r="N44" s="43">
        <f>IF(L44&gt;0, I44/L44, IF(I44&gt;0, 999, 0))</f>
        <v/>
      </c>
      <c r="O44" s="44">
        <f>IF(N44=0, "HẾT HÀNG", IF(N44&lt;15, "NGUY CẤP (&lt;15d)", IF(N44&lt;=35, "TỐI ƯU (15-35d)", IF(N44&lt;=50, "CẢNH BÁO CAO", "ĐỌNG VỐN (&gt;50d)"))))</f>
        <v/>
      </c>
      <c r="P44" s="44">
        <f>IF(N44&lt;15, "ƯU TIÊN NHẬN ĐIỀU CHUYỂN", IF(N44&lt;=35, "DUY TRÌ VÒNG QUAY", IF(N44&lt;=50, "THEO DÕI HẠN CHẾ NHẬP", "BẮT BUỘC ĐIỀU CHUYỂN ĐI")))</f>
        <v/>
      </c>
    </row>
    <row r="45" ht="20" customHeight="1">
      <c r="A45" s="19" t="n">
        <v>43</v>
      </c>
      <c r="B45" s="19" t="inlineStr">
        <is>
          <t>104</t>
        </is>
      </c>
      <c r="C45" s="20" t="inlineStr">
        <is>
          <t>Phước Vân</t>
        </is>
      </c>
      <c r="D45" s="19" t="inlineStr">
        <is>
          <t>SKU-9133</t>
        </is>
      </c>
      <c r="E45" s="20" t="inlineStr">
        <is>
          <t>Similac Neosure 370g (trẻ sinh non, nhẹ cân 0-12 tháng tuổi)</t>
        </is>
      </c>
      <c r="F45" s="20" t="inlineStr">
        <is>
          <t>Similac Neosure (Sinh non)</t>
        </is>
      </c>
      <c r="G45" s="21" t="n">
        <v>350000</v>
      </c>
      <c r="H45" s="21" t="n">
        <v>0</v>
      </c>
      <c r="I45" s="21">
        <f>H45*G45</f>
        <v/>
      </c>
      <c r="J45" s="21" t="n">
        <v>0</v>
      </c>
      <c r="K45" s="19" t="n">
        <v>22</v>
      </c>
      <c r="L45" s="21">
        <f>IF(K45&gt;0, J45/K45, 0)</f>
        <v/>
      </c>
      <c r="M45" s="21">
        <f>L45*30</f>
        <v/>
      </c>
      <c r="N45" s="41">
        <f>IF(L45&gt;0, I45/L45, IF(I45&gt;0, 999, 0))</f>
        <v/>
      </c>
      <c r="O45" s="42">
        <f>IF(N45=0, "HẾT HÀNG", IF(N45&lt;15, "NGUY CẤP (&lt;15d)", IF(N45&lt;=35, "TỐI ƯU (15-35d)", IF(N45&lt;=50, "CẢNH BÁO CAO", "ĐỌNG VỐN (&gt;50d)"))))</f>
        <v/>
      </c>
      <c r="P45" s="42">
        <f>IF(N45&lt;15, "ƯU TIÊN NHẬN ĐIỀU CHUYỂN", IF(N45&lt;=35, "DUY TRÌ VÒNG QUAY", IF(N45&lt;=50, "THEO DÕI HẠN CHẾ NHẬP", "BẮT BUỘC ĐIỀU CHUYỂN ĐI")))</f>
        <v/>
      </c>
    </row>
    <row r="46" ht="20" customHeight="1">
      <c r="A46" s="26" t="n">
        <v>44</v>
      </c>
      <c r="B46" s="26" t="inlineStr">
        <is>
          <t>104</t>
        </is>
      </c>
      <c r="C46" s="27" t="inlineStr">
        <is>
          <t>Phước Vân</t>
        </is>
      </c>
      <c r="D46" s="26" t="inlineStr">
        <is>
          <t>SKU-2568</t>
        </is>
      </c>
      <c r="E46" s="27" t="inlineStr">
        <is>
          <t>Similac Neosure 850g (trẻ sinh non, nhẹ cân 0-12 tháng tuổi)</t>
        </is>
      </c>
      <c r="F46" s="27" t="inlineStr">
        <is>
          <t>Similac Neosure (Sinh non)</t>
        </is>
      </c>
      <c r="G46" s="28" t="n">
        <v>350000</v>
      </c>
      <c r="H46" s="28" t="n">
        <v>0</v>
      </c>
      <c r="I46" s="28">
        <f>H46*G46</f>
        <v/>
      </c>
      <c r="J46" s="28" t="n">
        <v>1707000</v>
      </c>
      <c r="K46" s="26" t="n">
        <v>22</v>
      </c>
      <c r="L46" s="28">
        <f>IF(K46&gt;0, J46/K46, 0)</f>
        <v/>
      </c>
      <c r="M46" s="28">
        <f>L46*30</f>
        <v/>
      </c>
      <c r="N46" s="43">
        <f>IF(L46&gt;0, I46/L46, IF(I46&gt;0, 999, 0))</f>
        <v/>
      </c>
      <c r="O46" s="44">
        <f>IF(N46=0, "HẾT HÀNG", IF(N46&lt;15, "NGUY CẤP (&lt;15d)", IF(N46&lt;=35, "TỐI ƯU (15-35d)", IF(N46&lt;=50, "CẢNH BÁO CAO", "ĐỌNG VỐN (&gt;50d)"))))</f>
        <v/>
      </c>
      <c r="P46" s="44">
        <f>IF(N46&lt;15, "ƯU TIÊN NHẬN ĐIỀU CHUYỂN", IF(N46&lt;=35, "DUY TRÌ VÒNG QUAY", IF(N46&lt;=50, "THEO DÕI HẠN CHẾ NHẬP", "BẮT BUỘC ĐIỀU CHUYỂN ĐI")))</f>
        <v/>
      </c>
    </row>
    <row r="47" ht="20" customHeight="1">
      <c r="A47" s="19" t="n">
        <v>45</v>
      </c>
      <c r="B47" s="19" t="inlineStr">
        <is>
          <t>104</t>
        </is>
      </c>
      <c r="C47" s="20" t="inlineStr">
        <is>
          <t>Phước Vân</t>
        </is>
      </c>
      <c r="D47" s="19" t="inlineStr">
        <is>
          <t>SKU-2906</t>
        </is>
      </c>
      <c r="E47" s="20" t="inlineStr">
        <is>
          <t>Similac Total Comfort 0+ 360g (trẻ 0-12 tháng tuổi)</t>
        </is>
      </c>
      <c r="F47" s="20" t="inlineStr">
        <is>
          <t>Similac Total Comfort</t>
        </is>
      </c>
      <c r="G47" s="21" t="n">
        <v>315000</v>
      </c>
      <c r="H47" s="21" t="n">
        <v>3</v>
      </c>
      <c r="I47" s="21">
        <f>H47*G47</f>
        <v/>
      </c>
      <c r="J47" s="21" t="n">
        <v>0</v>
      </c>
      <c r="K47" s="19" t="n">
        <v>22</v>
      </c>
      <c r="L47" s="21">
        <f>IF(K47&gt;0, J47/K47, 0)</f>
        <v/>
      </c>
      <c r="M47" s="21">
        <f>L47*30</f>
        <v/>
      </c>
      <c r="N47" s="41">
        <f>IF(L47&gt;0, I47/L47, IF(I47&gt;0, 999, 0))</f>
        <v/>
      </c>
      <c r="O47" s="42">
        <f>IF(N47=0, "HẾT HÀNG", IF(N47&lt;15, "NGUY CẤP (&lt;15d)", IF(N47&lt;=35, "TỐI ƯU (15-35d)", IF(N47&lt;=50, "CẢNH BÁO CAO", "ĐỌNG VỐN (&gt;50d)"))))</f>
        <v/>
      </c>
      <c r="P47" s="42">
        <f>IF(N47&lt;15, "ƯU TIÊN NHẬN ĐIỀU CHUYỂN", IF(N47&lt;=35, "DUY TRÌ VÒNG QUAY", IF(N47&lt;=50, "THEO DÕI HẠN CHẾ NHẬP", "BẮT BUỘC ĐIỀU CHUYỂN ĐI")))</f>
        <v/>
      </c>
    </row>
    <row r="48" ht="20" customHeight="1">
      <c r="A48" s="26" t="n">
        <v>46</v>
      </c>
      <c r="B48" s="26" t="inlineStr">
        <is>
          <t>104</t>
        </is>
      </c>
      <c r="C48" s="27" t="inlineStr">
        <is>
          <t>Phước Vân</t>
        </is>
      </c>
      <c r="D48" s="26" t="inlineStr">
        <is>
          <t>SKU-2660</t>
        </is>
      </c>
      <c r="E48" s="27" t="inlineStr">
        <is>
          <t>Similac Total Protection 0+ 380g (trẻ từ 0 -12 tháng tuổi)</t>
        </is>
      </c>
      <c r="F48" s="27" t="inlineStr">
        <is>
          <t>Similac Total Protection</t>
        </is>
      </c>
      <c r="G48" s="28" t="n">
        <v>350000</v>
      </c>
      <c r="H48" s="28" t="n">
        <v>7</v>
      </c>
      <c r="I48" s="28">
        <f>H48*G48</f>
        <v/>
      </c>
      <c r="J48" s="28" t="n">
        <v>1625000</v>
      </c>
      <c r="K48" s="26" t="n">
        <v>22</v>
      </c>
      <c r="L48" s="28">
        <f>IF(K48&gt;0, J48/K48, 0)</f>
        <v/>
      </c>
      <c r="M48" s="28">
        <f>L48*30</f>
        <v/>
      </c>
      <c r="N48" s="43">
        <f>IF(L48&gt;0, I48/L48, IF(I48&gt;0, 999, 0))</f>
        <v/>
      </c>
      <c r="O48" s="44">
        <f>IF(N48=0, "HẾT HÀNG", IF(N48&lt;15, "NGUY CẤP (&lt;15d)", IF(N48&lt;=35, "TỐI ƯU (15-35d)", IF(N48&lt;=50, "CẢNH BÁO CAO", "ĐỌNG VỐN (&gt;50d)"))))</f>
        <v/>
      </c>
      <c r="P48" s="44">
        <f>IF(N48&lt;15, "ƯU TIÊN NHẬN ĐIỀU CHUYỂN", IF(N48&lt;=35, "DUY TRÌ VÒNG QUAY", IF(N48&lt;=50, "THEO DÕI HẠN CHẾ NHẬP", "BẮT BUỘC ĐIỀU CHUYỂN ĐI")))</f>
        <v/>
      </c>
    </row>
    <row r="49" ht="20" customHeight="1">
      <c r="A49" s="19" t="n">
        <v>47</v>
      </c>
      <c r="B49" s="19" t="inlineStr">
        <is>
          <t>104</t>
        </is>
      </c>
      <c r="C49" s="20" t="inlineStr">
        <is>
          <t>Phước Vân</t>
        </is>
      </c>
      <c r="D49" s="19" t="inlineStr">
        <is>
          <t>SKU-9778</t>
        </is>
      </c>
      <c r="E49" s="20" t="inlineStr">
        <is>
          <t>Similac Total Protection 0+ 800g (trẻ từ 0 -12 tháng tuổi)</t>
        </is>
      </c>
      <c r="F49" s="20" t="inlineStr">
        <is>
          <t>Similac Total Protection</t>
        </is>
      </c>
      <c r="G49" s="21" t="n">
        <v>520000</v>
      </c>
      <c r="H49" s="21" t="n">
        <v>14</v>
      </c>
      <c r="I49" s="21">
        <f>H49*G49</f>
        <v/>
      </c>
      <c r="J49" s="21" t="n">
        <v>9035000</v>
      </c>
      <c r="K49" s="19" t="n">
        <v>22</v>
      </c>
      <c r="L49" s="21">
        <f>IF(K49&gt;0, J49/K49, 0)</f>
        <v/>
      </c>
      <c r="M49" s="21">
        <f>L49*30</f>
        <v/>
      </c>
      <c r="N49" s="41">
        <f>IF(L49&gt;0, I49/L49, IF(I49&gt;0, 999, 0))</f>
        <v/>
      </c>
      <c r="O49" s="42">
        <f>IF(N49=0, "HẾT HÀNG", IF(N49&lt;15, "NGUY CẤP (&lt;15d)", IF(N49&lt;=35, "TỐI ƯU (15-35d)", IF(N49&lt;=50, "CẢNH BÁO CAO", "ĐỌNG VỐN (&gt;50d)"))))</f>
        <v/>
      </c>
      <c r="P49" s="42">
        <f>IF(N49&lt;15, "ƯU TIÊN NHẬN ĐIỀU CHUYỂN", IF(N49&lt;=35, "DUY TRÌ VÒNG QUAY", IF(N49&lt;=50, "THEO DÕI HẠN CHẾ NHẬP", "BẮT BUỘC ĐIỀU CHUYỂN ĐI")))</f>
        <v/>
      </c>
    </row>
    <row r="50" ht="20" customHeight="1">
      <c r="A50" s="26" t="n">
        <v>48</v>
      </c>
      <c r="B50" s="26" t="inlineStr">
        <is>
          <t>104</t>
        </is>
      </c>
      <c r="C50" s="27" t="inlineStr">
        <is>
          <t>Phước Vân</t>
        </is>
      </c>
      <c r="D50" s="26" t="inlineStr">
        <is>
          <t>SKU-4454</t>
        </is>
      </c>
      <c r="E50" s="27" t="inlineStr">
        <is>
          <t>Similac Isomil Plus 400g (trẻ 1-10 tuổi)</t>
        </is>
      </c>
      <c r="F50" s="27" t="inlineStr">
        <is>
          <t>Similac Isomil (Dị ứng)</t>
        </is>
      </c>
      <c r="G50" s="28" t="n">
        <v>315000</v>
      </c>
      <c r="H50" s="28" t="n">
        <v>0</v>
      </c>
      <c r="I50" s="28">
        <f>H50*G50</f>
        <v/>
      </c>
      <c r="J50" s="28" t="n">
        <v>1830000</v>
      </c>
      <c r="K50" s="26" t="n">
        <v>22</v>
      </c>
      <c r="L50" s="28">
        <f>IF(K50&gt;0, J50/K50, 0)</f>
        <v/>
      </c>
      <c r="M50" s="28">
        <f>L50*30</f>
        <v/>
      </c>
      <c r="N50" s="43">
        <f>IF(L50&gt;0, I50/L50, IF(I50&gt;0, 999, 0))</f>
        <v/>
      </c>
      <c r="O50" s="44">
        <f>IF(N50=0, "HẾT HÀNG", IF(N50&lt;15, "NGUY CẤP (&lt;15d)", IF(N50&lt;=35, "TỐI ƯU (15-35d)", IF(N50&lt;=50, "CẢNH BÁO CAO", "ĐỌNG VỐN (&gt;50d)"))))</f>
        <v/>
      </c>
      <c r="P50" s="44">
        <f>IF(N50&lt;15, "ƯU TIÊN NHẬN ĐIỀU CHUYỂN", IF(N50&lt;=35, "DUY TRÌ VÒNG QUAY", IF(N50&lt;=50, "THEO DÕI HẠN CHẾ NHẬP", "BẮT BUỘC ĐIỀU CHUYỂN ĐI")))</f>
        <v/>
      </c>
    </row>
    <row r="51" ht="20" customHeight="1">
      <c r="A51" s="19" t="n">
        <v>49</v>
      </c>
      <c r="B51" s="19" t="inlineStr">
        <is>
          <t>104</t>
        </is>
      </c>
      <c r="C51" s="20" t="inlineStr">
        <is>
          <t>Phước Vân</t>
        </is>
      </c>
      <c r="D51" s="19" t="inlineStr">
        <is>
          <t>SKU-9689</t>
        </is>
      </c>
      <c r="E51" s="20" t="inlineStr">
        <is>
          <t>Similac 1+ 1.6kg (trẻ từ 1-2 tuổi)</t>
        </is>
      </c>
      <c r="F51" s="20" t="inlineStr">
        <is>
          <t>Similac Thường</t>
        </is>
      </c>
      <c r="G51" s="21" t="n">
        <v>850000</v>
      </c>
      <c r="H51" s="21" t="n">
        <v>0</v>
      </c>
      <c r="I51" s="21">
        <f>H51*G51</f>
        <v/>
      </c>
      <c r="J51" s="21" t="n">
        <v>0</v>
      </c>
      <c r="K51" s="19" t="n">
        <v>22</v>
      </c>
      <c r="L51" s="21">
        <f>IF(K51&gt;0, J51/K51, 0)</f>
        <v/>
      </c>
      <c r="M51" s="21">
        <f>L51*30</f>
        <v/>
      </c>
      <c r="N51" s="41">
        <f>IF(L51&gt;0, I51/L51, IF(I51&gt;0, 999, 0))</f>
        <v/>
      </c>
      <c r="O51" s="42">
        <f>IF(N51=0, "HẾT HÀNG", IF(N51&lt;15, "NGUY CẤP (&lt;15d)", IF(N51&lt;=35, "TỐI ƯU (15-35d)", IF(N51&lt;=50, "CẢNH BÁO CAO", "ĐỌNG VỐN (&gt;50d)"))))</f>
        <v/>
      </c>
      <c r="P51" s="42">
        <f>IF(N51&lt;15, "ƯU TIÊN NHẬN ĐIỀU CHUYỂN", IF(N51&lt;=35, "DUY TRÌ VÒNG QUAY", IF(N51&lt;=50, "THEO DÕI HẠN CHẾ NHẬP", "BẮT BUỘC ĐIỀU CHUYỂN ĐI")))</f>
        <v/>
      </c>
    </row>
    <row r="52" ht="20" customHeight="1">
      <c r="A52" s="26" t="n">
        <v>50</v>
      </c>
      <c r="B52" s="26" t="inlineStr">
        <is>
          <t>104</t>
        </is>
      </c>
      <c r="C52" s="27" t="inlineStr">
        <is>
          <t>Phước Vân</t>
        </is>
      </c>
      <c r="D52" s="26" t="inlineStr">
        <is>
          <t>SKU-2937</t>
        </is>
      </c>
      <c r="E52" s="27" t="inlineStr">
        <is>
          <t>Similac 1+ 800g (trẻ từ 1-2 tuổi)</t>
        </is>
      </c>
      <c r="F52" s="27" t="inlineStr">
        <is>
          <t>Similac Thường</t>
        </is>
      </c>
      <c r="G52" s="28" t="n">
        <v>520000</v>
      </c>
      <c r="H52" s="28" t="n">
        <v>11</v>
      </c>
      <c r="I52" s="28">
        <f>H52*G52</f>
        <v/>
      </c>
      <c r="J52" s="28" t="n">
        <v>2105420</v>
      </c>
      <c r="K52" s="26" t="n">
        <v>22</v>
      </c>
      <c r="L52" s="28">
        <f>IF(K52&gt;0, J52/K52, 0)</f>
        <v/>
      </c>
      <c r="M52" s="28">
        <f>L52*30</f>
        <v/>
      </c>
      <c r="N52" s="43">
        <f>IF(L52&gt;0, I52/L52, IF(I52&gt;0, 999, 0))</f>
        <v/>
      </c>
      <c r="O52" s="44">
        <f>IF(N52=0, "HẾT HÀNG", IF(N52&lt;15, "NGUY CẤP (&lt;15d)", IF(N52&lt;=35, "TỐI ƯU (15-35d)", IF(N52&lt;=50, "CẢNH BÁO CAO", "ĐỌNG VỐN (&gt;50d)"))))</f>
        <v/>
      </c>
      <c r="P52" s="44">
        <f>IF(N52&lt;15, "ƯU TIÊN NHẬN ĐIỀU CHUYỂN", IF(N52&lt;=35, "DUY TRÌ VÒNG QUAY", IF(N52&lt;=50, "THEO DÕI HẠN CHẾ NHẬP", "BẮT BUỘC ĐIỀU CHUYỂN ĐI")))</f>
        <v/>
      </c>
    </row>
    <row r="53" ht="20" customHeight="1">
      <c r="A53" s="19" t="n">
        <v>51</v>
      </c>
      <c r="B53" s="19" t="inlineStr">
        <is>
          <t>104</t>
        </is>
      </c>
      <c r="C53" s="20" t="inlineStr">
        <is>
          <t>Phước Vân</t>
        </is>
      </c>
      <c r="D53" s="19" t="inlineStr">
        <is>
          <t>SKU-9010</t>
        </is>
      </c>
      <c r="E53" s="20" t="inlineStr">
        <is>
          <t>Similac Total Comfort 1+ 360g (trẻ 1-2 tuổi)</t>
        </is>
      </c>
      <c r="F53" s="20" t="inlineStr">
        <is>
          <t>Similac Total Comfort</t>
        </is>
      </c>
      <c r="G53" s="21" t="n">
        <v>315000</v>
      </c>
      <c r="H53" s="21" t="n">
        <v>0</v>
      </c>
      <c r="I53" s="21">
        <f>H53*G53</f>
        <v/>
      </c>
      <c r="J53" s="21" t="n">
        <v>0</v>
      </c>
      <c r="K53" s="19" t="n">
        <v>22</v>
      </c>
      <c r="L53" s="21">
        <f>IF(K53&gt;0, J53/K53, 0)</f>
        <v/>
      </c>
      <c r="M53" s="21">
        <f>L53*30</f>
        <v/>
      </c>
      <c r="N53" s="41">
        <f>IF(L53&gt;0, I53/L53, IF(I53&gt;0, 999, 0))</f>
        <v/>
      </c>
      <c r="O53" s="42">
        <f>IF(N53=0, "HẾT HÀNG", IF(N53&lt;15, "NGUY CẤP (&lt;15d)", IF(N53&lt;=35, "TỐI ƯU (15-35d)", IF(N53&lt;=50, "CẢNH BÁO CAO", "ĐỌNG VỐN (&gt;50d)"))))</f>
        <v/>
      </c>
      <c r="P53" s="42">
        <f>IF(N53&lt;15, "ƯU TIÊN NHẬN ĐIỀU CHUYỂN", IF(N53&lt;=35, "DUY TRÌ VÒNG QUAY", IF(N53&lt;=50, "THEO DÕI HẠN CHẾ NHẬP", "BẮT BUỘC ĐIỀU CHUYỂN ĐI")))</f>
        <v/>
      </c>
    </row>
    <row r="54" ht="20" customHeight="1">
      <c r="A54" s="26" t="n">
        <v>52</v>
      </c>
      <c r="B54" s="26" t="inlineStr">
        <is>
          <t>104</t>
        </is>
      </c>
      <c r="C54" s="27" t="inlineStr">
        <is>
          <t>Phước Vân</t>
        </is>
      </c>
      <c r="D54" s="26" t="inlineStr">
        <is>
          <t>SKU-6002</t>
        </is>
      </c>
      <c r="E54" s="27" t="inlineStr">
        <is>
          <t>Similac Total Protection 1+ 800g (trẻ từ 1-2 tuổi)</t>
        </is>
      </c>
      <c r="F54" s="27" t="inlineStr">
        <is>
          <t>Similac Total Protection</t>
        </is>
      </c>
      <c r="G54" s="28" t="n">
        <v>520000</v>
      </c>
      <c r="H54" s="28" t="n">
        <v>2</v>
      </c>
      <c r="I54" s="28">
        <f>H54*G54</f>
        <v/>
      </c>
      <c r="J54" s="28" t="n">
        <v>12738000</v>
      </c>
      <c r="K54" s="26" t="n">
        <v>22</v>
      </c>
      <c r="L54" s="28">
        <f>IF(K54&gt;0, J54/K54, 0)</f>
        <v/>
      </c>
      <c r="M54" s="28">
        <f>L54*30</f>
        <v/>
      </c>
      <c r="N54" s="43">
        <f>IF(L54&gt;0, I54/L54, IF(I54&gt;0, 999, 0))</f>
        <v/>
      </c>
      <c r="O54" s="44">
        <f>IF(N54=0, "HẾT HÀNG", IF(N54&lt;15, "NGUY CẤP (&lt;15d)", IF(N54&lt;=35, "TỐI ƯU (15-35d)", IF(N54&lt;=50, "CẢNH BÁO CAO", "ĐỌNG VỐN (&gt;50d)"))))</f>
        <v/>
      </c>
      <c r="P54" s="44">
        <f>IF(N54&lt;15, "ƯU TIÊN NHẬN ĐIỀU CHUYỂN", IF(N54&lt;=35, "DUY TRÌ VÒNG QUAY", IF(N54&lt;=50, "THEO DÕI HẠN CHẾ NHẬP", "BẮT BUỘC ĐIỀU CHUYỂN ĐI")))</f>
        <v/>
      </c>
    </row>
    <row r="55" ht="20" customHeight="1">
      <c r="A55" s="19" t="n">
        <v>53</v>
      </c>
      <c r="B55" s="19" t="inlineStr">
        <is>
          <t>104</t>
        </is>
      </c>
      <c r="C55" s="20" t="inlineStr">
        <is>
          <t>Phước Vân</t>
        </is>
      </c>
      <c r="D55" s="19" t="inlineStr">
        <is>
          <t>SKU-1358</t>
        </is>
      </c>
      <c r="E55" s="20" t="inlineStr">
        <is>
          <t>Similac 2+ 1.6kg (trẻ từ 2 tuổi)</t>
        </is>
      </c>
      <c r="F55" s="20" t="inlineStr">
        <is>
          <t>Similac Thường</t>
        </is>
      </c>
      <c r="G55" s="21" t="n">
        <v>850000</v>
      </c>
      <c r="H55" s="21" t="n">
        <v>1</v>
      </c>
      <c r="I55" s="21">
        <f>H55*G55</f>
        <v/>
      </c>
      <c r="J55" s="21" t="n">
        <v>849000</v>
      </c>
      <c r="K55" s="19" t="n">
        <v>22</v>
      </c>
      <c r="L55" s="21">
        <f>IF(K55&gt;0, J55/K55, 0)</f>
        <v/>
      </c>
      <c r="M55" s="21">
        <f>L55*30</f>
        <v/>
      </c>
      <c r="N55" s="41">
        <f>IF(L55&gt;0, I55/L55, IF(I55&gt;0, 999, 0))</f>
        <v/>
      </c>
      <c r="O55" s="42">
        <f>IF(N55=0, "HẾT HÀNG", IF(N55&lt;15, "NGUY CẤP (&lt;15d)", IF(N55&lt;=35, "TỐI ƯU (15-35d)", IF(N55&lt;=50, "CẢNH BÁO CAO", "ĐỌNG VỐN (&gt;50d)"))))</f>
        <v/>
      </c>
      <c r="P55" s="42">
        <f>IF(N55&lt;15, "ƯU TIÊN NHẬN ĐIỀU CHUYỂN", IF(N55&lt;=35, "DUY TRÌ VÒNG QUAY", IF(N55&lt;=50, "THEO DÕI HẠN CHẾ NHẬP", "BẮT BUỘC ĐIỀU CHUYỂN ĐI")))</f>
        <v/>
      </c>
    </row>
    <row r="56" ht="20" customHeight="1">
      <c r="A56" s="26" t="n">
        <v>54</v>
      </c>
      <c r="B56" s="26" t="inlineStr">
        <is>
          <t>104</t>
        </is>
      </c>
      <c r="C56" s="27" t="inlineStr">
        <is>
          <t>Phước Vân</t>
        </is>
      </c>
      <c r="D56" s="26" t="inlineStr">
        <is>
          <t>SKU-9964</t>
        </is>
      </c>
      <c r="E56" s="27" t="inlineStr">
        <is>
          <t>Similac 2+ 800g (trẻ từ 2 tuổi)</t>
        </is>
      </c>
      <c r="F56" s="27" t="inlineStr">
        <is>
          <t>Similac Thường</t>
        </is>
      </c>
      <c r="G56" s="28" t="n">
        <v>520000</v>
      </c>
      <c r="H56" s="28" t="n">
        <v>2</v>
      </c>
      <c r="I56" s="28">
        <f>H56*G56</f>
        <v/>
      </c>
      <c r="J56" s="28" t="n">
        <v>2020000</v>
      </c>
      <c r="K56" s="26" t="n">
        <v>22</v>
      </c>
      <c r="L56" s="28">
        <f>IF(K56&gt;0, J56/K56, 0)</f>
        <v/>
      </c>
      <c r="M56" s="28">
        <f>L56*30</f>
        <v/>
      </c>
      <c r="N56" s="43">
        <f>IF(L56&gt;0, I56/L56, IF(I56&gt;0, 999, 0))</f>
        <v/>
      </c>
      <c r="O56" s="44">
        <f>IF(N56=0, "HẾT HÀNG", IF(N56&lt;15, "NGUY CẤP (&lt;15d)", IF(N56&lt;=35, "TỐI ƯU (15-35d)", IF(N56&lt;=50, "CẢNH BÁO CAO", "ĐỌNG VỐN (&gt;50d)"))))</f>
        <v/>
      </c>
      <c r="P56" s="44">
        <f>IF(N56&lt;15, "ƯU TIÊN NHẬN ĐIỀU CHUYỂN", IF(N56&lt;=35, "DUY TRÌ VÒNG QUAY", IF(N56&lt;=50, "THEO DÕI HẠN CHẾ NHẬP", "BẮT BUỘC ĐIỀU CHUYỂN ĐI")))</f>
        <v/>
      </c>
    </row>
    <row r="57" ht="20" customHeight="1">
      <c r="A57" s="19" t="n">
        <v>55</v>
      </c>
      <c r="B57" s="19" t="inlineStr">
        <is>
          <t>104</t>
        </is>
      </c>
      <c r="C57" s="20" t="inlineStr">
        <is>
          <t>Phước Vân</t>
        </is>
      </c>
      <c r="D57" s="19" t="inlineStr">
        <is>
          <t>SKU-2692</t>
        </is>
      </c>
      <c r="E57" s="20" t="inlineStr">
        <is>
          <t>Similac Mom hương vani 400g</t>
        </is>
      </c>
      <c r="F57" s="20" t="inlineStr">
        <is>
          <t>Similac Mom (Mẹ bầu)</t>
        </is>
      </c>
      <c r="G57" s="21" t="n">
        <v>315000</v>
      </c>
      <c r="H57" s="21" t="n">
        <v>0</v>
      </c>
      <c r="I57" s="21">
        <f>H57*G57</f>
        <v/>
      </c>
      <c r="J57" s="21" t="n">
        <v>0</v>
      </c>
      <c r="K57" s="19" t="n">
        <v>22</v>
      </c>
      <c r="L57" s="21">
        <f>IF(K57&gt;0, J57/K57, 0)</f>
        <v/>
      </c>
      <c r="M57" s="21">
        <f>L57*30</f>
        <v/>
      </c>
      <c r="N57" s="41">
        <f>IF(L57&gt;0, I57/L57, IF(I57&gt;0, 999, 0))</f>
        <v/>
      </c>
      <c r="O57" s="42">
        <f>IF(N57=0, "HẾT HÀNG", IF(N57&lt;15, "NGUY CẤP (&lt;15d)", IF(N57&lt;=35, "TỐI ƯU (15-35d)", IF(N57&lt;=50, "CẢNH BÁO CAO", "ĐỌNG VỐN (&gt;50d)"))))</f>
        <v/>
      </c>
      <c r="P57" s="42">
        <f>IF(N57&lt;15, "ƯU TIÊN NHẬN ĐIỀU CHUYỂN", IF(N57&lt;=35, "DUY TRÌ VÒNG QUAY", IF(N57&lt;=50, "THEO DÕI HẠN CHẾ NHẬP", "BẮT BUỘC ĐIỀU CHUYỂN ĐI")))</f>
        <v/>
      </c>
    </row>
    <row r="58" ht="20" customHeight="1">
      <c r="A58" s="26" t="n">
        <v>56</v>
      </c>
      <c r="B58" s="26" t="inlineStr">
        <is>
          <t>104</t>
        </is>
      </c>
      <c r="C58" s="27" t="inlineStr">
        <is>
          <t>Phước Vân</t>
        </is>
      </c>
      <c r="D58" s="26" t="inlineStr">
        <is>
          <t>SKU-4219</t>
        </is>
      </c>
      <c r="E58" s="27" t="inlineStr">
        <is>
          <t>Similac Mom hương vani 900g</t>
        </is>
      </c>
      <c r="F58" s="27" t="inlineStr">
        <is>
          <t>Similac Mom (Mẹ bầu)</t>
        </is>
      </c>
      <c r="G58" s="28" t="n">
        <v>520000</v>
      </c>
      <c r="H58" s="28" t="n">
        <v>0</v>
      </c>
      <c r="I58" s="28">
        <f>H58*G58</f>
        <v/>
      </c>
      <c r="J58" s="28" t="n">
        <v>0</v>
      </c>
      <c r="K58" s="26" t="n">
        <v>22</v>
      </c>
      <c r="L58" s="28">
        <f>IF(K58&gt;0, J58/K58, 0)</f>
        <v/>
      </c>
      <c r="M58" s="28">
        <f>L58*30</f>
        <v/>
      </c>
      <c r="N58" s="43">
        <f>IF(L58&gt;0, I58/L58, IF(I58&gt;0, 999, 0))</f>
        <v/>
      </c>
      <c r="O58" s="44">
        <f>IF(N58=0, "HẾT HÀNG", IF(N58&lt;15, "NGUY CẤP (&lt;15d)", IF(N58&lt;=35, "TỐI ƯU (15-35d)", IF(N58&lt;=50, "CẢNH BÁO CAO", "ĐỌNG VỐN (&gt;50d)"))))</f>
        <v/>
      </c>
      <c r="P58" s="44">
        <f>IF(N58&lt;15, "ƯU TIÊN NHẬN ĐIỀU CHUYỂN", IF(N58&lt;=35, "DUY TRÌ VÒNG QUAY", IF(N58&lt;=50, "THEO DÕI HẠN CHẾ NHẬP", "BẮT BUỘC ĐIỀU CHUYỂN ĐI")))</f>
        <v/>
      </c>
    </row>
    <row r="59" ht="20" customHeight="1">
      <c r="A59" s="19" t="n">
        <v>57</v>
      </c>
      <c r="B59" s="19" t="inlineStr">
        <is>
          <t>105</t>
        </is>
      </c>
      <c r="C59" s="20" t="inlineStr">
        <is>
          <t>Cầu Tràm</t>
        </is>
      </c>
      <c r="D59" s="19" t="inlineStr">
        <is>
          <t>SKU-7090</t>
        </is>
      </c>
      <c r="E59" s="20" t="inlineStr">
        <is>
          <t>Similac 0+ 380g (trẻ từ 0 -12 tháng tuổi)</t>
        </is>
      </c>
      <c r="F59" s="20" t="inlineStr">
        <is>
          <t>Similac Thường</t>
        </is>
      </c>
      <c r="G59" s="21" t="n">
        <v>350000</v>
      </c>
      <c r="H59" s="21" t="n">
        <v>0</v>
      </c>
      <c r="I59" s="21">
        <f>H59*G59</f>
        <v/>
      </c>
      <c r="J59" s="21" t="n">
        <v>1300000</v>
      </c>
      <c r="K59" s="19" t="n">
        <v>22</v>
      </c>
      <c r="L59" s="21">
        <f>IF(K59&gt;0, J59/K59, 0)</f>
        <v/>
      </c>
      <c r="M59" s="21">
        <f>L59*30</f>
        <v/>
      </c>
      <c r="N59" s="41">
        <f>IF(L59&gt;0, I59/L59, IF(I59&gt;0, 999, 0))</f>
        <v/>
      </c>
      <c r="O59" s="42">
        <f>IF(N59=0, "HẾT HÀNG", IF(N59&lt;15, "NGUY CẤP (&lt;15d)", IF(N59&lt;=35, "TỐI ƯU (15-35d)", IF(N59&lt;=50, "CẢNH BÁO CAO", "ĐỌNG VỐN (&gt;50d)"))))</f>
        <v/>
      </c>
      <c r="P59" s="42">
        <f>IF(N59&lt;15, "ƯU TIÊN NHẬN ĐIỀU CHUYỂN", IF(N59&lt;=35, "DUY TRÌ VÒNG QUAY", IF(N59&lt;=50, "THEO DÕI HẠN CHẾ NHẬP", "BẮT BUỘC ĐIỀU CHUYỂN ĐI")))</f>
        <v/>
      </c>
    </row>
    <row r="60" ht="20" customHeight="1">
      <c r="A60" s="26" t="n">
        <v>58</v>
      </c>
      <c r="B60" s="26" t="inlineStr">
        <is>
          <t>105</t>
        </is>
      </c>
      <c r="C60" s="27" t="inlineStr">
        <is>
          <t>Cầu Tràm</t>
        </is>
      </c>
      <c r="D60" s="26" t="inlineStr">
        <is>
          <t>SKU-2906</t>
        </is>
      </c>
      <c r="E60" s="27" t="inlineStr">
        <is>
          <t>Similac Total Comfort 0+ 360g (trẻ 0-12 tháng tuổi)</t>
        </is>
      </c>
      <c r="F60" s="27" t="inlineStr">
        <is>
          <t>Similac Total Comfort</t>
        </is>
      </c>
      <c r="G60" s="28" t="n">
        <v>315000</v>
      </c>
      <c r="H60" s="28" t="n">
        <v>0</v>
      </c>
      <c r="I60" s="28">
        <f>H60*G60</f>
        <v/>
      </c>
      <c r="J60" s="28" t="n">
        <v>0</v>
      </c>
      <c r="K60" s="26" t="n">
        <v>22</v>
      </c>
      <c r="L60" s="28">
        <f>IF(K60&gt;0, J60/K60, 0)</f>
        <v/>
      </c>
      <c r="M60" s="28">
        <f>L60*30</f>
        <v/>
      </c>
      <c r="N60" s="43">
        <f>IF(L60&gt;0, I60/L60, IF(I60&gt;0, 999, 0))</f>
        <v/>
      </c>
      <c r="O60" s="44">
        <f>IF(N60=0, "HẾT HÀNG", IF(N60&lt;15, "NGUY CẤP (&lt;15d)", IF(N60&lt;=35, "TỐI ƯU (15-35d)", IF(N60&lt;=50, "CẢNH BÁO CAO", "ĐỌNG VỐN (&gt;50d)"))))</f>
        <v/>
      </c>
      <c r="P60" s="44">
        <f>IF(N60&lt;15, "ƯU TIÊN NHẬN ĐIỀU CHUYỂN", IF(N60&lt;=35, "DUY TRÌ VÒNG QUAY", IF(N60&lt;=50, "THEO DÕI HẠN CHẾ NHẬP", "BẮT BUỘC ĐIỀU CHUYỂN ĐI")))</f>
        <v/>
      </c>
    </row>
    <row r="61" ht="20" customHeight="1">
      <c r="A61" s="19" t="n">
        <v>59</v>
      </c>
      <c r="B61" s="19" t="inlineStr">
        <is>
          <t>105</t>
        </is>
      </c>
      <c r="C61" s="20" t="inlineStr">
        <is>
          <t>Cầu Tràm</t>
        </is>
      </c>
      <c r="D61" s="19" t="inlineStr">
        <is>
          <t>SKU-7283</t>
        </is>
      </c>
      <c r="E61" s="20" t="inlineStr">
        <is>
          <t>Similac 0+ 800g (trẻ từ 0 -12 tháng tuổi)</t>
        </is>
      </c>
      <c r="F61" s="20" t="inlineStr">
        <is>
          <t>Similac Thường</t>
        </is>
      </c>
      <c r="G61" s="21" t="n">
        <v>520000</v>
      </c>
      <c r="H61" s="21" t="n">
        <v>26</v>
      </c>
      <c r="I61" s="21">
        <f>H61*G61</f>
        <v/>
      </c>
      <c r="J61" s="21" t="n">
        <v>1887000</v>
      </c>
      <c r="K61" s="19" t="n">
        <v>22</v>
      </c>
      <c r="L61" s="21">
        <f>IF(K61&gt;0, J61/K61, 0)</f>
        <v/>
      </c>
      <c r="M61" s="21">
        <f>L61*30</f>
        <v/>
      </c>
      <c r="N61" s="41">
        <f>IF(L61&gt;0, I61/L61, IF(I61&gt;0, 999, 0))</f>
        <v/>
      </c>
      <c r="O61" s="42">
        <f>IF(N61=0, "HẾT HÀNG", IF(N61&lt;15, "NGUY CẤP (&lt;15d)", IF(N61&lt;=35, "TỐI ƯU (15-35d)", IF(N61&lt;=50, "CẢNH BÁO CAO", "ĐỌNG VỐN (&gt;50d)"))))</f>
        <v/>
      </c>
      <c r="P61" s="42">
        <f>IF(N61&lt;15, "ƯU TIÊN NHẬN ĐIỀU CHUYỂN", IF(N61&lt;=35, "DUY TRÌ VÒNG QUAY", IF(N61&lt;=50, "THEO DÕI HẠN CHẾ NHẬP", "BẮT BUỘC ĐIỀU CHUYỂN ĐI")))</f>
        <v/>
      </c>
    </row>
    <row r="62" ht="20" customHeight="1">
      <c r="A62" s="26" t="n">
        <v>60</v>
      </c>
      <c r="B62" s="26" t="inlineStr">
        <is>
          <t>105</t>
        </is>
      </c>
      <c r="C62" s="27" t="inlineStr">
        <is>
          <t>Cầu Tràm</t>
        </is>
      </c>
      <c r="D62" s="26" t="inlineStr">
        <is>
          <t>SKU-9778</t>
        </is>
      </c>
      <c r="E62" s="27" t="inlineStr">
        <is>
          <t>Similac Total Protection 0+ 800g (trẻ từ 0 -12 tháng tuổi)</t>
        </is>
      </c>
      <c r="F62" s="27" t="inlineStr">
        <is>
          <t>Similac Total Protection</t>
        </is>
      </c>
      <c r="G62" s="28" t="n">
        <v>520000</v>
      </c>
      <c r="H62" s="28" t="n">
        <v>0</v>
      </c>
      <c r="I62" s="28">
        <f>H62*G62</f>
        <v/>
      </c>
      <c r="J62" s="28" t="n">
        <v>0</v>
      </c>
      <c r="K62" s="26" t="n">
        <v>22</v>
      </c>
      <c r="L62" s="28">
        <f>IF(K62&gt;0, J62/K62, 0)</f>
        <v/>
      </c>
      <c r="M62" s="28">
        <f>L62*30</f>
        <v/>
      </c>
      <c r="N62" s="43">
        <f>IF(L62&gt;0, I62/L62, IF(I62&gt;0, 999, 0))</f>
        <v/>
      </c>
      <c r="O62" s="44">
        <f>IF(N62=0, "HẾT HÀNG", IF(N62&lt;15, "NGUY CẤP (&lt;15d)", IF(N62&lt;=35, "TỐI ƯU (15-35d)", IF(N62&lt;=50, "CẢNH BÁO CAO", "ĐỌNG VỐN (&gt;50d)"))))</f>
        <v/>
      </c>
      <c r="P62" s="44">
        <f>IF(N62&lt;15, "ƯU TIÊN NHẬN ĐIỀU CHUYỂN", IF(N62&lt;=35, "DUY TRÌ VÒNG QUAY", IF(N62&lt;=50, "THEO DÕI HẠN CHẾ NHẬP", "BẮT BUỘC ĐIỀU CHUYỂN ĐI")))</f>
        <v/>
      </c>
    </row>
    <row r="63" ht="20" customHeight="1">
      <c r="A63" s="19" t="n">
        <v>61</v>
      </c>
      <c r="B63" s="19" t="inlineStr">
        <is>
          <t>105</t>
        </is>
      </c>
      <c r="C63" s="20" t="inlineStr">
        <is>
          <t>Cầu Tràm</t>
        </is>
      </c>
      <c r="D63" s="19" t="inlineStr">
        <is>
          <t>SKU-9689</t>
        </is>
      </c>
      <c r="E63" s="20" t="inlineStr">
        <is>
          <t>Similac 1+ 1.6kg (trẻ từ 1-2 tuổi)</t>
        </is>
      </c>
      <c r="F63" s="20" t="inlineStr">
        <is>
          <t>Similac Thường</t>
        </is>
      </c>
      <c r="G63" s="21" t="n">
        <v>850000</v>
      </c>
      <c r="H63" s="21" t="n">
        <v>0</v>
      </c>
      <c r="I63" s="21">
        <f>H63*G63</f>
        <v/>
      </c>
      <c r="J63" s="21" t="n">
        <v>0</v>
      </c>
      <c r="K63" s="19" t="n">
        <v>22</v>
      </c>
      <c r="L63" s="21">
        <f>IF(K63&gt;0, J63/K63, 0)</f>
        <v/>
      </c>
      <c r="M63" s="21">
        <f>L63*30</f>
        <v/>
      </c>
      <c r="N63" s="41">
        <f>IF(L63&gt;0, I63/L63, IF(I63&gt;0, 999, 0))</f>
        <v/>
      </c>
      <c r="O63" s="42">
        <f>IF(N63=0, "HẾT HÀNG", IF(N63&lt;15, "NGUY CẤP (&lt;15d)", IF(N63&lt;=35, "TỐI ƯU (15-35d)", IF(N63&lt;=50, "CẢNH BÁO CAO", "ĐỌNG VỐN (&gt;50d)"))))</f>
        <v/>
      </c>
      <c r="P63" s="42">
        <f>IF(N63&lt;15, "ƯU TIÊN NHẬN ĐIỀU CHUYỂN", IF(N63&lt;=35, "DUY TRÌ VÒNG QUAY", IF(N63&lt;=50, "THEO DÕI HẠN CHẾ NHẬP", "BẮT BUỘC ĐIỀU CHUYỂN ĐI")))</f>
        <v/>
      </c>
    </row>
    <row r="64" ht="20" customHeight="1">
      <c r="A64" s="26" t="n">
        <v>62</v>
      </c>
      <c r="B64" s="26" t="inlineStr">
        <is>
          <t>105</t>
        </is>
      </c>
      <c r="C64" s="27" t="inlineStr">
        <is>
          <t>Cầu Tràm</t>
        </is>
      </c>
      <c r="D64" s="26" t="inlineStr">
        <is>
          <t>SKU-2937</t>
        </is>
      </c>
      <c r="E64" s="27" t="inlineStr">
        <is>
          <t>Similac 1+ 800g (trẻ từ 1-2 tuổi)</t>
        </is>
      </c>
      <c r="F64" s="27" t="inlineStr">
        <is>
          <t>Similac Thường</t>
        </is>
      </c>
      <c r="G64" s="28" t="n">
        <v>520000</v>
      </c>
      <c r="H64" s="28" t="n">
        <v>9</v>
      </c>
      <c r="I64" s="28">
        <f>H64*G64</f>
        <v/>
      </c>
      <c r="J64" s="28" t="n">
        <v>2116000</v>
      </c>
      <c r="K64" s="26" t="n">
        <v>22</v>
      </c>
      <c r="L64" s="28">
        <f>IF(K64&gt;0, J64/K64, 0)</f>
        <v/>
      </c>
      <c r="M64" s="28">
        <f>L64*30</f>
        <v/>
      </c>
      <c r="N64" s="43">
        <f>IF(L64&gt;0, I64/L64, IF(I64&gt;0, 999, 0))</f>
        <v/>
      </c>
      <c r="O64" s="44">
        <f>IF(N64=0, "HẾT HÀNG", IF(N64&lt;15, "NGUY CẤP (&lt;15d)", IF(N64&lt;=35, "TỐI ƯU (15-35d)", IF(N64&lt;=50, "CẢNH BÁO CAO", "ĐỌNG VỐN (&gt;50d)"))))</f>
        <v/>
      </c>
      <c r="P64" s="44">
        <f>IF(N64&lt;15, "ƯU TIÊN NHẬN ĐIỀU CHUYỂN", IF(N64&lt;=35, "DUY TRÌ VÒNG QUAY", IF(N64&lt;=50, "THEO DÕI HẠN CHẾ NHẬP", "BẮT BUỘC ĐIỀU CHUYỂN ĐI")))</f>
        <v/>
      </c>
    </row>
    <row r="65" ht="20" customHeight="1">
      <c r="A65" s="19" t="n">
        <v>63</v>
      </c>
      <c r="B65" s="19" t="inlineStr">
        <is>
          <t>105</t>
        </is>
      </c>
      <c r="C65" s="20" t="inlineStr">
        <is>
          <t>Cầu Tràm</t>
        </is>
      </c>
      <c r="D65" s="19" t="inlineStr">
        <is>
          <t>SKU-9010</t>
        </is>
      </c>
      <c r="E65" s="20" t="inlineStr">
        <is>
          <t>Similac Total Comfort 1+ 360g (trẻ 1-2 tuổi)</t>
        </is>
      </c>
      <c r="F65" s="20" t="inlineStr">
        <is>
          <t>Similac Total Comfort</t>
        </is>
      </c>
      <c r="G65" s="21" t="n">
        <v>315000</v>
      </c>
      <c r="H65" s="21" t="n">
        <v>0</v>
      </c>
      <c r="I65" s="21">
        <f>H65*G65</f>
        <v/>
      </c>
      <c r="J65" s="21" t="n">
        <v>0</v>
      </c>
      <c r="K65" s="19" t="n">
        <v>22</v>
      </c>
      <c r="L65" s="21">
        <f>IF(K65&gt;0, J65/K65, 0)</f>
        <v/>
      </c>
      <c r="M65" s="21">
        <f>L65*30</f>
        <v/>
      </c>
      <c r="N65" s="41">
        <f>IF(L65&gt;0, I65/L65, IF(I65&gt;0, 999, 0))</f>
        <v/>
      </c>
      <c r="O65" s="42">
        <f>IF(N65=0, "HẾT HÀNG", IF(N65&lt;15, "NGUY CẤP (&lt;15d)", IF(N65&lt;=35, "TỐI ƯU (15-35d)", IF(N65&lt;=50, "CẢNH BÁO CAO", "ĐỌNG VỐN (&gt;50d)"))))</f>
        <v/>
      </c>
      <c r="P65" s="42">
        <f>IF(N65&lt;15, "ƯU TIÊN NHẬN ĐIỀU CHUYỂN", IF(N65&lt;=35, "DUY TRÌ VÒNG QUAY", IF(N65&lt;=50, "THEO DÕI HẠN CHẾ NHẬP", "BẮT BUỘC ĐIỀU CHUYỂN ĐI")))</f>
        <v/>
      </c>
    </row>
    <row r="66" ht="20" customHeight="1">
      <c r="A66" s="26" t="n">
        <v>64</v>
      </c>
      <c r="B66" s="26" t="inlineStr">
        <is>
          <t>105</t>
        </is>
      </c>
      <c r="C66" s="27" t="inlineStr">
        <is>
          <t>Cầu Tràm</t>
        </is>
      </c>
      <c r="D66" s="26" t="inlineStr">
        <is>
          <t>SKU-6002</t>
        </is>
      </c>
      <c r="E66" s="27" t="inlineStr">
        <is>
          <t>Similac Total Protection 1+ 800g (trẻ từ 1-2 tuổi)</t>
        </is>
      </c>
      <c r="F66" s="27" t="inlineStr">
        <is>
          <t>Similac Total Protection</t>
        </is>
      </c>
      <c r="G66" s="28" t="n">
        <v>520000</v>
      </c>
      <c r="H66" s="28" t="n">
        <v>0</v>
      </c>
      <c r="I66" s="28">
        <f>H66*G66</f>
        <v/>
      </c>
      <c r="J66" s="28" t="n">
        <v>0</v>
      </c>
      <c r="K66" s="26" t="n">
        <v>22</v>
      </c>
      <c r="L66" s="28">
        <f>IF(K66&gt;0, J66/K66, 0)</f>
        <v/>
      </c>
      <c r="M66" s="28">
        <f>L66*30</f>
        <v/>
      </c>
      <c r="N66" s="43">
        <f>IF(L66&gt;0, I66/L66, IF(I66&gt;0, 999, 0))</f>
        <v/>
      </c>
      <c r="O66" s="44">
        <f>IF(N66=0, "HẾT HÀNG", IF(N66&lt;15, "NGUY CẤP (&lt;15d)", IF(N66&lt;=35, "TỐI ƯU (15-35d)", IF(N66&lt;=50, "CẢNH BÁO CAO", "ĐỌNG VỐN (&gt;50d)"))))</f>
        <v/>
      </c>
      <c r="P66" s="44">
        <f>IF(N66&lt;15, "ƯU TIÊN NHẬN ĐIỀU CHUYỂN", IF(N66&lt;=35, "DUY TRÌ VÒNG QUAY", IF(N66&lt;=50, "THEO DÕI HẠN CHẾ NHẬP", "BẮT BUỘC ĐIỀU CHUYỂN ĐI")))</f>
        <v/>
      </c>
    </row>
    <row r="67" ht="20" customHeight="1">
      <c r="A67" s="19" t="n">
        <v>65</v>
      </c>
      <c r="B67" s="19" t="inlineStr">
        <is>
          <t>105</t>
        </is>
      </c>
      <c r="C67" s="20" t="inlineStr">
        <is>
          <t>Cầu Tràm</t>
        </is>
      </c>
      <c r="D67" s="19" t="inlineStr">
        <is>
          <t>SKU-1358</t>
        </is>
      </c>
      <c r="E67" s="20" t="inlineStr">
        <is>
          <t>Similac 2+ 1.6kg (trẻ từ 2 tuổi)</t>
        </is>
      </c>
      <c r="F67" s="20" t="inlineStr">
        <is>
          <t>Similac Thường</t>
        </is>
      </c>
      <c r="G67" s="21" t="n">
        <v>850000</v>
      </c>
      <c r="H67" s="21" t="n">
        <v>0</v>
      </c>
      <c r="I67" s="21">
        <f>H67*G67</f>
        <v/>
      </c>
      <c r="J67" s="21" t="n">
        <v>0</v>
      </c>
      <c r="K67" s="19" t="n">
        <v>22</v>
      </c>
      <c r="L67" s="21">
        <f>IF(K67&gt;0, J67/K67, 0)</f>
        <v/>
      </c>
      <c r="M67" s="21">
        <f>L67*30</f>
        <v/>
      </c>
      <c r="N67" s="41">
        <f>IF(L67&gt;0, I67/L67, IF(I67&gt;0, 999, 0))</f>
        <v/>
      </c>
      <c r="O67" s="42">
        <f>IF(N67=0, "HẾT HÀNG", IF(N67&lt;15, "NGUY CẤP (&lt;15d)", IF(N67&lt;=35, "TỐI ƯU (15-35d)", IF(N67&lt;=50, "CẢNH BÁO CAO", "ĐỌNG VỐN (&gt;50d)"))))</f>
        <v/>
      </c>
      <c r="P67" s="42">
        <f>IF(N67&lt;15, "ƯU TIÊN NHẬN ĐIỀU CHUYỂN", IF(N67&lt;=35, "DUY TRÌ VÒNG QUAY", IF(N67&lt;=50, "THEO DÕI HẠN CHẾ NHẬP", "BẮT BUỘC ĐIỀU CHUYỂN ĐI")))</f>
        <v/>
      </c>
    </row>
    <row r="68" ht="20" customHeight="1">
      <c r="A68" s="26" t="n">
        <v>66</v>
      </c>
      <c r="B68" s="26" t="inlineStr">
        <is>
          <t>105</t>
        </is>
      </c>
      <c r="C68" s="27" t="inlineStr">
        <is>
          <t>Cầu Tràm</t>
        </is>
      </c>
      <c r="D68" s="26" t="inlineStr">
        <is>
          <t>SKU-9964</t>
        </is>
      </c>
      <c r="E68" s="27" t="inlineStr">
        <is>
          <t>Similac 2+ 800g (trẻ từ 2 tuổi)</t>
        </is>
      </c>
      <c r="F68" s="27" t="inlineStr">
        <is>
          <t>Similac Thường</t>
        </is>
      </c>
      <c r="G68" s="28" t="n">
        <v>520000</v>
      </c>
      <c r="H68" s="28" t="n">
        <v>6</v>
      </c>
      <c r="I68" s="28">
        <f>H68*G68</f>
        <v/>
      </c>
      <c r="J68" s="28" t="n">
        <v>1010000</v>
      </c>
      <c r="K68" s="26" t="n">
        <v>22</v>
      </c>
      <c r="L68" s="28">
        <f>IF(K68&gt;0, J68/K68, 0)</f>
        <v/>
      </c>
      <c r="M68" s="28">
        <f>L68*30</f>
        <v/>
      </c>
      <c r="N68" s="43">
        <f>IF(L68&gt;0, I68/L68, IF(I68&gt;0, 999, 0))</f>
        <v/>
      </c>
      <c r="O68" s="44">
        <f>IF(N68=0, "HẾT HÀNG", IF(N68&lt;15, "NGUY CẤP (&lt;15d)", IF(N68&lt;=35, "TỐI ƯU (15-35d)", IF(N68&lt;=50, "CẢNH BÁO CAO", "ĐỌNG VỐN (&gt;50d)"))))</f>
        <v/>
      </c>
      <c r="P68" s="44">
        <f>IF(N68&lt;15, "ƯU TIÊN NHẬN ĐIỀU CHUYỂN", IF(N68&lt;=35, "DUY TRÌ VÒNG QUAY", IF(N68&lt;=50, "THEO DÕI HẠN CHẾ NHẬP", "BẮT BUỘC ĐIỀU CHUYỂN ĐI")))</f>
        <v/>
      </c>
    </row>
    <row r="69" ht="20" customHeight="1">
      <c r="A69" s="19" t="n">
        <v>67</v>
      </c>
      <c r="B69" s="19" t="inlineStr">
        <is>
          <t>106</t>
        </is>
      </c>
      <c r="C69" s="20" t="inlineStr">
        <is>
          <t>Cần Đước</t>
        </is>
      </c>
      <c r="D69" s="19" t="inlineStr">
        <is>
          <t>SKU-2568</t>
        </is>
      </c>
      <c r="E69" s="20" t="inlineStr">
        <is>
          <t>Similac Neosure 850g (trẻ sinh non, nhẹ cân 0-12 tháng tuổi)</t>
        </is>
      </c>
      <c r="F69" s="20" t="inlineStr">
        <is>
          <t>Similac Neosure (Sinh non)</t>
        </is>
      </c>
      <c r="G69" s="21" t="n">
        <v>350000</v>
      </c>
      <c r="H69" s="21" t="n">
        <v>0</v>
      </c>
      <c r="I69" s="21">
        <f>H69*G69</f>
        <v/>
      </c>
      <c r="J69" s="21" t="n">
        <v>0</v>
      </c>
      <c r="K69" s="19" t="n">
        <v>22</v>
      </c>
      <c r="L69" s="21">
        <f>IF(K69&gt;0, J69/K69, 0)</f>
        <v/>
      </c>
      <c r="M69" s="21">
        <f>L69*30</f>
        <v/>
      </c>
      <c r="N69" s="41">
        <f>IF(L69&gt;0, I69/L69, IF(I69&gt;0, 999, 0))</f>
        <v/>
      </c>
      <c r="O69" s="42">
        <f>IF(N69=0, "HẾT HÀNG", IF(N69&lt;15, "NGUY CẤP (&lt;15d)", IF(N69&lt;=35, "TỐI ƯU (15-35d)", IF(N69&lt;=50, "CẢNH BÁO CAO", "ĐỌNG VỐN (&gt;50d)"))))</f>
        <v/>
      </c>
      <c r="P69" s="42">
        <f>IF(N69&lt;15, "ƯU TIÊN NHẬN ĐIỀU CHUYỂN", IF(N69&lt;=35, "DUY TRÌ VÒNG QUAY", IF(N69&lt;=50, "THEO DÕI HẠN CHẾ NHẬP", "BẮT BUỘC ĐIỀU CHUYỂN ĐI")))</f>
        <v/>
      </c>
    </row>
    <row r="70" ht="20" customHeight="1">
      <c r="A70" s="26" t="n">
        <v>68</v>
      </c>
      <c r="B70" s="26" t="inlineStr">
        <is>
          <t>106</t>
        </is>
      </c>
      <c r="C70" s="27" t="inlineStr">
        <is>
          <t>Cần Đước</t>
        </is>
      </c>
      <c r="D70" s="26" t="inlineStr">
        <is>
          <t>SKU-9133</t>
        </is>
      </c>
      <c r="E70" s="27" t="inlineStr">
        <is>
          <t>Similac Neosure 370g (trẻ sinh non, nhẹ cân 0-12 tháng tuổi)</t>
        </is>
      </c>
      <c r="F70" s="27" t="inlineStr">
        <is>
          <t>Similac Neosure (Sinh non)</t>
        </is>
      </c>
      <c r="G70" s="28" t="n">
        <v>350000</v>
      </c>
      <c r="H70" s="28" t="n">
        <v>0</v>
      </c>
      <c r="I70" s="28">
        <f>H70*G70</f>
        <v/>
      </c>
      <c r="J70" s="28" t="n">
        <v>0</v>
      </c>
      <c r="K70" s="26" t="n">
        <v>22</v>
      </c>
      <c r="L70" s="28">
        <f>IF(K70&gt;0, J70/K70, 0)</f>
        <v/>
      </c>
      <c r="M70" s="28">
        <f>L70*30</f>
        <v/>
      </c>
      <c r="N70" s="43">
        <f>IF(L70&gt;0, I70/L70, IF(I70&gt;0, 999, 0))</f>
        <v/>
      </c>
      <c r="O70" s="44">
        <f>IF(N70=0, "HẾT HÀNG", IF(N70&lt;15, "NGUY CẤP (&lt;15d)", IF(N70&lt;=35, "TỐI ƯU (15-35d)", IF(N70&lt;=50, "CẢNH BÁO CAO", "ĐỌNG VỐN (&gt;50d)"))))</f>
        <v/>
      </c>
      <c r="P70" s="44">
        <f>IF(N70&lt;15, "ƯU TIÊN NHẬN ĐIỀU CHUYỂN", IF(N70&lt;=35, "DUY TRÌ VÒNG QUAY", IF(N70&lt;=50, "THEO DÕI HẠN CHẾ NHẬP", "BẮT BUỘC ĐIỀU CHUYỂN ĐI")))</f>
        <v/>
      </c>
    </row>
    <row r="71" ht="20" customHeight="1">
      <c r="A71" s="19" t="n">
        <v>69</v>
      </c>
      <c r="B71" s="19" t="inlineStr">
        <is>
          <t>106</t>
        </is>
      </c>
      <c r="C71" s="20" t="inlineStr">
        <is>
          <t>Cần Đước</t>
        </is>
      </c>
      <c r="D71" s="19" t="inlineStr">
        <is>
          <t>SKU-7283</t>
        </is>
      </c>
      <c r="E71" s="20" t="inlineStr">
        <is>
          <t>Similac 0+ 800g (trẻ từ 0 -12 tháng tuổi)</t>
        </is>
      </c>
      <c r="F71" s="20" t="inlineStr">
        <is>
          <t>Similac Thường</t>
        </is>
      </c>
      <c r="G71" s="21" t="n">
        <v>520000</v>
      </c>
      <c r="H71" s="21" t="n">
        <v>38</v>
      </c>
      <c r="I71" s="21">
        <f>H71*G71</f>
        <v/>
      </c>
      <c r="J71" s="21" t="n">
        <v>14467000</v>
      </c>
      <c r="K71" s="19" t="n">
        <v>22</v>
      </c>
      <c r="L71" s="21">
        <f>IF(K71&gt;0, J71/K71, 0)</f>
        <v/>
      </c>
      <c r="M71" s="21">
        <f>L71*30</f>
        <v/>
      </c>
      <c r="N71" s="41">
        <f>IF(L71&gt;0, I71/L71, IF(I71&gt;0, 999, 0))</f>
        <v/>
      </c>
      <c r="O71" s="42">
        <f>IF(N71=0, "HẾT HÀNG", IF(N71&lt;15, "NGUY CẤP (&lt;15d)", IF(N71&lt;=35, "TỐI ƯU (15-35d)", IF(N71&lt;=50, "CẢNH BÁO CAO", "ĐỌNG VỐN (&gt;50d)"))))</f>
        <v/>
      </c>
      <c r="P71" s="42">
        <f>IF(N71&lt;15, "ƯU TIÊN NHẬN ĐIỀU CHUYỂN", IF(N71&lt;=35, "DUY TRÌ VÒNG QUAY", IF(N71&lt;=50, "THEO DÕI HẠN CHẾ NHẬP", "BẮT BUỘC ĐIỀU CHUYỂN ĐI")))</f>
        <v/>
      </c>
    </row>
    <row r="72" ht="20" customHeight="1">
      <c r="A72" s="26" t="n">
        <v>70</v>
      </c>
      <c r="B72" s="26" t="inlineStr">
        <is>
          <t>106</t>
        </is>
      </c>
      <c r="C72" s="27" t="inlineStr">
        <is>
          <t>Cần Đước</t>
        </is>
      </c>
      <c r="D72" s="26" t="inlineStr">
        <is>
          <t>SKU-2937</t>
        </is>
      </c>
      <c r="E72" s="27" t="inlineStr">
        <is>
          <t>Similac 1+ 800g (trẻ từ 1-2 tuổi)</t>
        </is>
      </c>
      <c r="F72" s="27" t="inlineStr">
        <is>
          <t>Similac Thường</t>
        </is>
      </c>
      <c r="G72" s="28" t="n">
        <v>520000</v>
      </c>
      <c r="H72" s="28" t="n">
        <v>22</v>
      </c>
      <c r="I72" s="28">
        <f>H72*G72</f>
        <v/>
      </c>
      <c r="J72" s="28" t="n">
        <v>6348000</v>
      </c>
      <c r="K72" s="26" t="n">
        <v>22</v>
      </c>
      <c r="L72" s="28">
        <f>IF(K72&gt;0, J72/K72, 0)</f>
        <v/>
      </c>
      <c r="M72" s="28">
        <f>L72*30</f>
        <v/>
      </c>
      <c r="N72" s="43">
        <f>IF(L72&gt;0, I72/L72, IF(I72&gt;0, 999, 0))</f>
        <v/>
      </c>
      <c r="O72" s="44">
        <f>IF(N72=0, "HẾT HÀNG", IF(N72&lt;15, "NGUY CẤP (&lt;15d)", IF(N72&lt;=35, "TỐI ƯU (15-35d)", IF(N72&lt;=50, "CẢNH BÁO CAO", "ĐỌNG VỐN (&gt;50d)"))))</f>
        <v/>
      </c>
      <c r="P72" s="44">
        <f>IF(N72&lt;15, "ƯU TIÊN NHẬN ĐIỀU CHUYỂN", IF(N72&lt;=35, "DUY TRÌ VÒNG QUAY", IF(N72&lt;=50, "THEO DÕI HẠN CHẾ NHẬP", "BẮT BUỘC ĐIỀU CHUYỂN ĐI")))</f>
        <v/>
      </c>
    </row>
    <row r="73" ht="20" customHeight="1">
      <c r="A73" s="19" t="n">
        <v>71</v>
      </c>
      <c r="B73" s="19" t="inlineStr">
        <is>
          <t>106</t>
        </is>
      </c>
      <c r="C73" s="20" t="inlineStr">
        <is>
          <t>Cần Đước</t>
        </is>
      </c>
      <c r="D73" s="19" t="inlineStr">
        <is>
          <t>SKU-7090</t>
        </is>
      </c>
      <c r="E73" s="20" t="inlineStr">
        <is>
          <t>Similac 0+ 380g (trẻ từ 0 -12 tháng tuổi)</t>
        </is>
      </c>
      <c r="F73" s="20" t="inlineStr">
        <is>
          <t>Similac Thường</t>
        </is>
      </c>
      <c r="G73" s="21" t="n">
        <v>350000</v>
      </c>
      <c r="H73" s="21" t="n">
        <v>0</v>
      </c>
      <c r="I73" s="21">
        <f>H73*G73</f>
        <v/>
      </c>
      <c r="J73" s="21" t="n">
        <v>834842</v>
      </c>
      <c r="K73" s="19" t="n">
        <v>22</v>
      </c>
      <c r="L73" s="21">
        <f>IF(K73&gt;0, J73/K73, 0)</f>
        <v/>
      </c>
      <c r="M73" s="21">
        <f>L73*30</f>
        <v/>
      </c>
      <c r="N73" s="41">
        <f>IF(L73&gt;0, I73/L73, IF(I73&gt;0, 999, 0))</f>
        <v/>
      </c>
      <c r="O73" s="42">
        <f>IF(N73=0, "HẾT HÀNG", IF(N73&lt;15, "NGUY CẤP (&lt;15d)", IF(N73&lt;=35, "TỐI ƯU (15-35d)", IF(N73&lt;=50, "CẢNH BÁO CAO", "ĐỌNG VỐN (&gt;50d)"))))</f>
        <v/>
      </c>
      <c r="P73" s="42">
        <f>IF(N73&lt;15, "ƯU TIÊN NHẬN ĐIỀU CHUYỂN", IF(N73&lt;=35, "DUY TRÌ VÒNG QUAY", IF(N73&lt;=50, "THEO DÕI HẠN CHẾ NHẬP", "BẮT BUỘC ĐIỀU CHUYỂN ĐI")))</f>
        <v/>
      </c>
    </row>
    <row r="74" ht="20" customHeight="1">
      <c r="A74" s="26" t="n">
        <v>72</v>
      </c>
      <c r="B74" s="26" t="inlineStr">
        <is>
          <t>106</t>
        </is>
      </c>
      <c r="C74" s="27" t="inlineStr">
        <is>
          <t>Cần Đước</t>
        </is>
      </c>
      <c r="D74" s="26" t="inlineStr">
        <is>
          <t>SKU-2906</t>
        </is>
      </c>
      <c r="E74" s="27" t="inlineStr">
        <is>
          <t>Similac Total Comfort 0+ 360g (trẻ 0-12 tháng tuổi)</t>
        </is>
      </c>
      <c r="F74" s="27" t="inlineStr">
        <is>
          <t>Similac Total Comfort</t>
        </is>
      </c>
      <c r="G74" s="28" t="n">
        <v>315000</v>
      </c>
      <c r="H74" s="28" t="n">
        <v>6</v>
      </c>
      <c r="I74" s="28">
        <f>H74*G74</f>
        <v/>
      </c>
      <c r="J74" s="28" t="n">
        <v>3520000</v>
      </c>
      <c r="K74" s="26" t="n">
        <v>22</v>
      </c>
      <c r="L74" s="28">
        <f>IF(K74&gt;0, J74/K74, 0)</f>
        <v/>
      </c>
      <c r="M74" s="28">
        <f>L74*30</f>
        <v/>
      </c>
      <c r="N74" s="43">
        <f>IF(L74&gt;0, I74/L74, IF(I74&gt;0, 999, 0))</f>
        <v/>
      </c>
      <c r="O74" s="44">
        <f>IF(N74=0, "HẾT HÀNG", IF(N74&lt;15, "NGUY CẤP (&lt;15d)", IF(N74&lt;=35, "TỐI ƯU (15-35d)", IF(N74&lt;=50, "CẢNH BÁO CAO", "ĐỌNG VỐN (&gt;50d)"))))</f>
        <v/>
      </c>
      <c r="P74" s="44">
        <f>IF(N74&lt;15, "ƯU TIÊN NHẬN ĐIỀU CHUYỂN", IF(N74&lt;=35, "DUY TRÌ VÒNG QUAY", IF(N74&lt;=50, "THEO DÕI HẠN CHẾ NHẬP", "BẮT BUỘC ĐIỀU CHUYỂN ĐI")))</f>
        <v/>
      </c>
    </row>
    <row r="75" ht="20" customHeight="1">
      <c r="A75" s="19" t="n">
        <v>73</v>
      </c>
      <c r="B75" s="19" t="inlineStr">
        <is>
          <t>106</t>
        </is>
      </c>
      <c r="C75" s="20" t="inlineStr">
        <is>
          <t>Cần Đước</t>
        </is>
      </c>
      <c r="D75" s="19" t="inlineStr">
        <is>
          <t>SKU-2660</t>
        </is>
      </c>
      <c r="E75" s="20" t="inlineStr">
        <is>
          <t>Similac Total Protection 0+ 380g (trẻ từ 0 -12 tháng tuổi)</t>
        </is>
      </c>
      <c r="F75" s="20" t="inlineStr">
        <is>
          <t>Similac Total Protection</t>
        </is>
      </c>
      <c r="G75" s="21" t="n">
        <v>350000</v>
      </c>
      <c r="H75" s="21" t="n">
        <v>6</v>
      </c>
      <c r="I75" s="21">
        <f>H75*G75</f>
        <v/>
      </c>
      <c r="J75" s="21" t="n">
        <v>325000</v>
      </c>
      <c r="K75" s="19" t="n">
        <v>22</v>
      </c>
      <c r="L75" s="21">
        <f>IF(K75&gt;0, J75/K75, 0)</f>
        <v/>
      </c>
      <c r="M75" s="21">
        <f>L75*30</f>
        <v/>
      </c>
      <c r="N75" s="41">
        <f>IF(L75&gt;0, I75/L75, IF(I75&gt;0, 999, 0))</f>
        <v/>
      </c>
      <c r="O75" s="42">
        <f>IF(N75=0, "HẾT HÀNG", IF(N75&lt;15, "NGUY CẤP (&lt;15d)", IF(N75&lt;=35, "TỐI ƯU (15-35d)", IF(N75&lt;=50, "CẢNH BÁO CAO", "ĐỌNG VỐN (&gt;50d)"))))</f>
        <v/>
      </c>
      <c r="P75" s="42">
        <f>IF(N75&lt;15, "ƯU TIÊN NHẬN ĐIỀU CHUYỂN", IF(N75&lt;=35, "DUY TRÌ VÒNG QUAY", IF(N75&lt;=50, "THEO DÕI HẠN CHẾ NHẬP", "BẮT BUỘC ĐIỀU CHUYỂN ĐI")))</f>
        <v/>
      </c>
    </row>
    <row r="76" ht="20" customHeight="1">
      <c r="A76" s="26" t="n">
        <v>74</v>
      </c>
      <c r="B76" s="26" t="inlineStr">
        <is>
          <t>106</t>
        </is>
      </c>
      <c r="C76" s="27" t="inlineStr">
        <is>
          <t>Cần Đước</t>
        </is>
      </c>
      <c r="D76" s="26" t="inlineStr">
        <is>
          <t>SKU-9778</t>
        </is>
      </c>
      <c r="E76" s="27" t="inlineStr">
        <is>
          <t>Similac Total Protection 0+ 800g (trẻ từ 0 -12 tháng tuổi)</t>
        </is>
      </c>
      <c r="F76" s="27" t="inlineStr">
        <is>
          <t>Similac Total Protection</t>
        </is>
      </c>
      <c r="G76" s="28" t="n">
        <v>520000</v>
      </c>
      <c r="H76" s="28" t="n">
        <v>41</v>
      </c>
      <c r="I76" s="28">
        <f>H76*G76</f>
        <v/>
      </c>
      <c r="J76" s="28" t="n">
        <v>14589265</v>
      </c>
      <c r="K76" s="26" t="n">
        <v>22</v>
      </c>
      <c r="L76" s="28">
        <f>IF(K76&gt;0, J76/K76, 0)</f>
        <v/>
      </c>
      <c r="M76" s="28">
        <f>L76*30</f>
        <v/>
      </c>
      <c r="N76" s="43">
        <f>IF(L76&gt;0, I76/L76, IF(I76&gt;0, 999, 0))</f>
        <v/>
      </c>
      <c r="O76" s="44">
        <f>IF(N76=0, "HẾT HÀNG", IF(N76&lt;15, "NGUY CẤP (&lt;15d)", IF(N76&lt;=35, "TỐI ƯU (15-35d)", IF(N76&lt;=50, "CẢNH BÁO CAO", "ĐỌNG VỐN (&gt;50d)"))))</f>
        <v/>
      </c>
      <c r="P76" s="44">
        <f>IF(N76&lt;15, "ƯU TIÊN NHẬN ĐIỀU CHUYỂN", IF(N76&lt;=35, "DUY TRÌ VÒNG QUAY", IF(N76&lt;=50, "THEO DÕI HẠN CHẾ NHẬP", "BẮT BUỘC ĐIỀU CHUYỂN ĐI")))</f>
        <v/>
      </c>
    </row>
    <row r="77" ht="20" customHeight="1">
      <c r="A77" s="19" t="n">
        <v>75</v>
      </c>
      <c r="B77" s="19" t="inlineStr">
        <is>
          <t>106</t>
        </is>
      </c>
      <c r="C77" s="20" t="inlineStr">
        <is>
          <t>Cần Đước</t>
        </is>
      </c>
      <c r="D77" s="19" t="inlineStr">
        <is>
          <t>SKU-9689</t>
        </is>
      </c>
      <c r="E77" s="20" t="inlineStr">
        <is>
          <t>Similac 1+ 1.6kg (trẻ từ 1-2 tuổi)</t>
        </is>
      </c>
      <c r="F77" s="20" t="inlineStr">
        <is>
          <t>Similac Thường</t>
        </is>
      </c>
      <c r="G77" s="21" t="n">
        <v>850000</v>
      </c>
      <c r="H77" s="21" t="n">
        <v>2</v>
      </c>
      <c r="I77" s="21">
        <f>H77*G77</f>
        <v/>
      </c>
      <c r="J77" s="21" t="n">
        <v>859000</v>
      </c>
      <c r="K77" s="19" t="n">
        <v>22</v>
      </c>
      <c r="L77" s="21">
        <f>IF(K77&gt;0, J77/K77, 0)</f>
        <v/>
      </c>
      <c r="M77" s="21">
        <f>L77*30</f>
        <v/>
      </c>
      <c r="N77" s="41">
        <f>IF(L77&gt;0, I77/L77, IF(I77&gt;0, 999, 0))</f>
        <v/>
      </c>
      <c r="O77" s="42">
        <f>IF(N77=0, "HẾT HÀNG", IF(N77&lt;15, "NGUY CẤP (&lt;15d)", IF(N77&lt;=35, "TỐI ƯU (15-35d)", IF(N77&lt;=50, "CẢNH BÁO CAO", "ĐỌNG VỐN (&gt;50d)"))))</f>
        <v/>
      </c>
      <c r="P77" s="42">
        <f>IF(N77&lt;15, "ƯU TIÊN NHẬN ĐIỀU CHUYỂN", IF(N77&lt;=35, "DUY TRÌ VÒNG QUAY", IF(N77&lt;=50, "THEO DÕI HẠN CHẾ NHẬP", "BẮT BUỘC ĐIỀU CHUYỂN ĐI")))</f>
        <v/>
      </c>
    </row>
    <row r="78" ht="20" customHeight="1">
      <c r="A78" s="26" t="n">
        <v>76</v>
      </c>
      <c r="B78" s="26" t="inlineStr">
        <is>
          <t>106</t>
        </is>
      </c>
      <c r="C78" s="27" t="inlineStr">
        <is>
          <t>Cần Đước</t>
        </is>
      </c>
      <c r="D78" s="26" t="inlineStr">
        <is>
          <t>SKU-9010</t>
        </is>
      </c>
      <c r="E78" s="27" t="inlineStr">
        <is>
          <t>Similac Total Comfort 1+ 360g (trẻ 1-2 tuổi)</t>
        </is>
      </c>
      <c r="F78" s="27" t="inlineStr">
        <is>
          <t>Similac Total Comfort</t>
        </is>
      </c>
      <c r="G78" s="28" t="n">
        <v>315000</v>
      </c>
      <c r="H78" s="28" t="n">
        <v>2</v>
      </c>
      <c r="I78" s="28">
        <f>H78*G78</f>
        <v/>
      </c>
      <c r="J78" s="28" t="n">
        <v>1251724</v>
      </c>
      <c r="K78" s="26" t="n">
        <v>22</v>
      </c>
      <c r="L78" s="28">
        <f>IF(K78&gt;0, J78/K78, 0)</f>
        <v/>
      </c>
      <c r="M78" s="28">
        <f>L78*30</f>
        <v/>
      </c>
      <c r="N78" s="43">
        <f>IF(L78&gt;0, I78/L78, IF(I78&gt;0, 999, 0))</f>
        <v/>
      </c>
      <c r="O78" s="44">
        <f>IF(N78=0, "HẾT HÀNG", IF(N78&lt;15, "NGUY CẤP (&lt;15d)", IF(N78&lt;=35, "TỐI ƯU (15-35d)", IF(N78&lt;=50, "CẢNH BÁO CAO", "ĐỌNG VỐN (&gt;50d)"))))</f>
        <v/>
      </c>
      <c r="P78" s="44">
        <f>IF(N78&lt;15, "ƯU TIÊN NHẬN ĐIỀU CHUYỂN", IF(N78&lt;=35, "DUY TRÌ VÒNG QUAY", IF(N78&lt;=50, "THEO DÕI HẠN CHẾ NHẬP", "BẮT BUỘC ĐIỀU CHUYỂN ĐI")))</f>
        <v/>
      </c>
    </row>
    <row r="79" ht="20" customHeight="1">
      <c r="A79" s="19" t="n">
        <v>77</v>
      </c>
      <c r="B79" s="19" t="inlineStr">
        <is>
          <t>106</t>
        </is>
      </c>
      <c r="C79" s="20" t="inlineStr">
        <is>
          <t>Cần Đước</t>
        </is>
      </c>
      <c r="D79" s="19" t="inlineStr">
        <is>
          <t>SKU-6002</t>
        </is>
      </c>
      <c r="E79" s="20" t="inlineStr">
        <is>
          <t>Similac Total Protection 1+ 800g (trẻ từ 1-2 tuổi)</t>
        </is>
      </c>
      <c r="F79" s="20" t="inlineStr">
        <is>
          <t>Similac Total Protection</t>
        </is>
      </c>
      <c r="G79" s="21" t="n">
        <v>520000</v>
      </c>
      <c r="H79" s="21" t="n">
        <v>3</v>
      </c>
      <c r="I79" s="21">
        <f>H79*G79</f>
        <v/>
      </c>
      <c r="J79" s="21" t="n">
        <v>8535000</v>
      </c>
      <c r="K79" s="19" t="n">
        <v>22</v>
      </c>
      <c r="L79" s="21">
        <f>IF(K79&gt;0, J79/K79, 0)</f>
        <v/>
      </c>
      <c r="M79" s="21">
        <f>L79*30</f>
        <v/>
      </c>
      <c r="N79" s="41">
        <f>IF(L79&gt;0, I79/L79, IF(I79&gt;0, 999, 0))</f>
        <v/>
      </c>
      <c r="O79" s="42">
        <f>IF(N79=0, "HẾT HÀNG", IF(N79&lt;15, "NGUY CẤP (&lt;15d)", IF(N79&lt;=35, "TỐI ƯU (15-35d)", IF(N79&lt;=50, "CẢNH BÁO CAO", "ĐỌNG VỐN (&gt;50d)"))))</f>
        <v/>
      </c>
      <c r="P79" s="42">
        <f>IF(N79&lt;15, "ƯU TIÊN NHẬN ĐIỀU CHUYỂN", IF(N79&lt;=35, "DUY TRÌ VÒNG QUAY", IF(N79&lt;=50, "THEO DÕI HẠN CHẾ NHẬP", "BẮT BUỘC ĐIỀU CHUYỂN ĐI")))</f>
        <v/>
      </c>
    </row>
    <row r="80" ht="20" customHeight="1">
      <c r="A80" s="26" t="n">
        <v>78</v>
      </c>
      <c r="B80" s="26" t="inlineStr">
        <is>
          <t>106</t>
        </is>
      </c>
      <c r="C80" s="27" t="inlineStr">
        <is>
          <t>Cần Đước</t>
        </is>
      </c>
      <c r="D80" s="26" t="inlineStr">
        <is>
          <t>SKU-3691</t>
        </is>
      </c>
      <c r="E80" s="27" t="inlineStr">
        <is>
          <t>Similac Total Protection 2+ 800g (trẻ từ 2 tuổi)</t>
        </is>
      </c>
      <c r="F80" s="27" t="inlineStr">
        <is>
          <t>Similac Total Protection</t>
        </is>
      </c>
      <c r="G80" s="28" t="n">
        <v>520000</v>
      </c>
      <c r="H80" s="28" t="n">
        <v>0</v>
      </c>
      <c r="I80" s="28">
        <f>H80*G80</f>
        <v/>
      </c>
      <c r="J80" s="28" t="n">
        <v>2550000</v>
      </c>
      <c r="K80" s="26" t="n">
        <v>22</v>
      </c>
      <c r="L80" s="28">
        <f>IF(K80&gt;0, J80/K80, 0)</f>
        <v/>
      </c>
      <c r="M80" s="28">
        <f>L80*30</f>
        <v/>
      </c>
      <c r="N80" s="43">
        <f>IF(L80&gt;0, I80/L80, IF(I80&gt;0, 999, 0))</f>
        <v/>
      </c>
      <c r="O80" s="44">
        <f>IF(N80=0, "HẾT HÀNG", IF(N80&lt;15, "NGUY CẤP (&lt;15d)", IF(N80&lt;=35, "TỐI ƯU (15-35d)", IF(N80&lt;=50, "CẢNH BÁO CAO", "ĐỌNG VỐN (&gt;50d)"))))</f>
        <v/>
      </c>
      <c r="P80" s="44">
        <f>IF(N80&lt;15, "ƯU TIÊN NHẬN ĐIỀU CHUYỂN", IF(N80&lt;=35, "DUY TRÌ VÒNG QUAY", IF(N80&lt;=50, "THEO DÕI HẠN CHẾ NHẬP", "BẮT BUỘC ĐIỀU CHUYỂN ĐI")))</f>
        <v/>
      </c>
    </row>
    <row r="81" ht="20" customHeight="1">
      <c r="A81" s="19" t="n">
        <v>79</v>
      </c>
      <c r="B81" s="19" t="inlineStr">
        <is>
          <t>106</t>
        </is>
      </c>
      <c r="C81" s="20" t="inlineStr">
        <is>
          <t>Cần Đước</t>
        </is>
      </c>
      <c r="D81" s="19" t="inlineStr">
        <is>
          <t>SKU-1358</t>
        </is>
      </c>
      <c r="E81" s="20" t="inlineStr">
        <is>
          <t>Similac 2+ 1.6kg (trẻ từ 2 tuổi)</t>
        </is>
      </c>
      <c r="F81" s="20" t="inlineStr">
        <is>
          <t>Similac Thường</t>
        </is>
      </c>
      <c r="G81" s="21" t="n">
        <v>850000</v>
      </c>
      <c r="H81" s="21" t="n">
        <v>0</v>
      </c>
      <c r="I81" s="21">
        <f>H81*G81</f>
        <v/>
      </c>
      <c r="J81" s="21" t="n">
        <v>2530020</v>
      </c>
      <c r="K81" s="19" t="n">
        <v>22</v>
      </c>
      <c r="L81" s="21">
        <f>IF(K81&gt;0, J81/K81, 0)</f>
        <v/>
      </c>
      <c r="M81" s="21">
        <f>L81*30</f>
        <v/>
      </c>
      <c r="N81" s="41">
        <f>IF(L81&gt;0, I81/L81, IF(I81&gt;0, 999, 0))</f>
        <v/>
      </c>
      <c r="O81" s="42">
        <f>IF(N81=0, "HẾT HÀNG", IF(N81&lt;15, "NGUY CẤP (&lt;15d)", IF(N81&lt;=35, "TỐI ƯU (15-35d)", IF(N81&lt;=50, "CẢNH BÁO CAO", "ĐỌNG VỐN (&gt;50d)"))))</f>
        <v/>
      </c>
      <c r="P81" s="42">
        <f>IF(N81&lt;15, "ƯU TIÊN NHẬN ĐIỀU CHUYỂN", IF(N81&lt;=35, "DUY TRÌ VÒNG QUAY", IF(N81&lt;=50, "THEO DÕI HẠN CHẾ NHẬP", "BẮT BUỘC ĐIỀU CHUYỂN ĐI")))</f>
        <v/>
      </c>
    </row>
    <row r="82" ht="20" customHeight="1">
      <c r="A82" s="26" t="n">
        <v>80</v>
      </c>
      <c r="B82" s="26" t="inlineStr">
        <is>
          <t>106</t>
        </is>
      </c>
      <c r="C82" s="27" t="inlineStr">
        <is>
          <t>Cần Đước</t>
        </is>
      </c>
      <c r="D82" s="26" t="inlineStr">
        <is>
          <t>SKU-9964</t>
        </is>
      </c>
      <c r="E82" s="27" t="inlineStr">
        <is>
          <t>Similac 2+ 800g (trẻ từ 2 tuổi)</t>
        </is>
      </c>
      <c r="F82" s="27" t="inlineStr">
        <is>
          <t>Similac Thường</t>
        </is>
      </c>
      <c r="G82" s="28" t="n">
        <v>520000</v>
      </c>
      <c r="H82" s="28" t="n">
        <v>0</v>
      </c>
      <c r="I82" s="28">
        <f>H82*G82</f>
        <v/>
      </c>
      <c r="J82" s="28" t="n">
        <v>505000</v>
      </c>
      <c r="K82" s="26" t="n">
        <v>22</v>
      </c>
      <c r="L82" s="28">
        <f>IF(K82&gt;0, J82/K82, 0)</f>
        <v/>
      </c>
      <c r="M82" s="28">
        <f>L82*30</f>
        <v/>
      </c>
      <c r="N82" s="43">
        <f>IF(L82&gt;0, I82/L82, IF(I82&gt;0, 999, 0))</f>
        <v/>
      </c>
      <c r="O82" s="44">
        <f>IF(N82=0, "HẾT HÀNG", IF(N82&lt;15, "NGUY CẤP (&lt;15d)", IF(N82&lt;=35, "TỐI ƯU (15-35d)", IF(N82&lt;=50, "CẢNH BÁO CAO", "ĐỌNG VỐN (&gt;50d)"))))</f>
        <v/>
      </c>
      <c r="P82" s="44">
        <f>IF(N82&lt;15, "ƯU TIÊN NHẬN ĐIỀU CHUYỂN", IF(N82&lt;=35, "DUY TRÌ VÒNG QUAY", IF(N82&lt;=50, "THEO DÕI HẠN CHẾ NHẬP", "BẮT BUỘC ĐIỀU CHUYỂN ĐI")))</f>
        <v/>
      </c>
    </row>
    <row r="83" ht="20" customHeight="1">
      <c r="A83" s="19" t="n">
        <v>81</v>
      </c>
      <c r="B83" s="19" t="inlineStr">
        <is>
          <t>106</t>
        </is>
      </c>
      <c r="C83" s="20" t="inlineStr">
        <is>
          <t>Cần Đước</t>
        </is>
      </c>
      <c r="D83" s="19" t="inlineStr">
        <is>
          <t>SKU-4219</t>
        </is>
      </c>
      <c r="E83" s="20" t="inlineStr">
        <is>
          <t>Similac Mom hương vani 900g</t>
        </is>
      </c>
      <c r="F83" s="20" t="inlineStr">
        <is>
          <t>Similac Mom (Mẹ bầu)</t>
        </is>
      </c>
      <c r="G83" s="21" t="n">
        <v>520000</v>
      </c>
      <c r="H83" s="21" t="n">
        <v>0</v>
      </c>
      <c r="I83" s="21">
        <f>H83*G83</f>
        <v/>
      </c>
      <c r="J83" s="21" t="n">
        <v>0</v>
      </c>
      <c r="K83" s="19" t="n">
        <v>22</v>
      </c>
      <c r="L83" s="21">
        <f>IF(K83&gt;0, J83/K83, 0)</f>
        <v/>
      </c>
      <c r="M83" s="21">
        <f>L83*30</f>
        <v/>
      </c>
      <c r="N83" s="41">
        <f>IF(L83&gt;0, I83/L83, IF(I83&gt;0, 999, 0))</f>
        <v/>
      </c>
      <c r="O83" s="42">
        <f>IF(N83=0, "HẾT HÀNG", IF(N83&lt;15, "NGUY CẤP (&lt;15d)", IF(N83&lt;=35, "TỐI ƯU (15-35d)", IF(N83&lt;=50, "CẢNH BÁO CAO", "ĐỌNG VỐN (&gt;50d)"))))</f>
        <v/>
      </c>
      <c r="P83" s="42">
        <f>IF(N83&lt;15, "ƯU TIÊN NHẬN ĐIỀU CHUYỂN", IF(N83&lt;=35, "DUY TRÌ VÒNG QUAY", IF(N83&lt;=50, "THEO DÕI HẠN CHẾ NHẬP", "BẮT BUỘC ĐIỀU CHUYỂN ĐI")))</f>
        <v/>
      </c>
    </row>
    <row r="84" ht="20" customHeight="1">
      <c r="A84" s="26" t="n">
        <v>82</v>
      </c>
      <c r="B84" s="26" t="inlineStr">
        <is>
          <t>108</t>
        </is>
      </c>
      <c r="C84" s="27" t="inlineStr">
        <is>
          <t>Cần Giuộc</t>
        </is>
      </c>
      <c r="D84" s="26" t="inlineStr">
        <is>
          <t>SKU-7283</t>
        </is>
      </c>
      <c r="E84" s="27" t="inlineStr">
        <is>
          <t>Similac 0+ 800g (trẻ từ 0 -12 tháng tuổi)</t>
        </is>
      </c>
      <c r="F84" s="27" t="inlineStr">
        <is>
          <t>Similac Thường</t>
        </is>
      </c>
      <c r="G84" s="28" t="n">
        <v>520000</v>
      </c>
      <c r="H84" s="28" t="n">
        <v>24</v>
      </c>
      <c r="I84" s="28">
        <f>H84*G84</f>
        <v/>
      </c>
      <c r="J84" s="28" t="n">
        <v>0</v>
      </c>
      <c r="K84" s="26" t="n">
        <v>22</v>
      </c>
      <c r="L84" s="28">
        <f>IF(K84&gt;0, J84/K84, 0)</f>
        <v/>
      </c>
      <c r="M84" s="28">
        <f>L84*30</f>
        <v/>
      </c>
      <c r="N84" s="43">
        <f>IF(L84&gt;0, I84/L84, IF(I84&gt;0, 999, 0))</f>
        <v/>
      </c>
      <c r="O84" s="44">
        <f>IF(N84=0, "HẾT HÀNG", IF(N84&lt;15, "NGUY CẤP (&lt;15d)", IF(N84&lt;=35, "TỐI ƯU (15-35d)", IF(N84&lt;=50, "CẢNH BÁO CAO", "ĐỌNG VỐN (&gt;50d)"))))</f>
        <v/>
      </c>
      <c r="P84" s="44">
        <f>IF(N84&lt;15, "ƯU TIÊN NHẬN ĐIỀU CHUYỂN", IF(N84&lt;=35, "DUY TRÌ VÒNG QUAY", IF(N84&lt;=50, "THEO DÕI HẠN CHẾ NHẬP", "BẮT BUỘC ĐIỀU CHUYỂN ĐI")))</f>
        <v/>
      </c>
    </row>
    <row r="85" ht="20" customHeight="1">
      <c r="A85" s="19" t="n">
        <v>83</v>
      </c>
      <c r="B85" s="19" t="inlineStr">
        <is>
          <t>108</t>
        </is>
      </c>
      <c r="C85" s="20" t="inlineStr">
        <is>
          <t>Cần Giuộc</t>
        </is>
      </c>
      <c r="D85" s="19" t="inlineStr">
        <is>
          <t>SKU-2660</t>
        </is>
      </c>
      <c r="E85" s="20" t="inlineStr">
        <is>
          <t>Similac Total Protection 0+ 380g (trẻ từ 0 -12 tháng tuổi)</t>
        </is>
      </c>
      <c r="F85" s="20" t="inlineStr">
        <is>
          <t>Similac Total Protection</t>
        </is>
      </c>
      <c r="G85" s="21" t="n">
        <v>350000</v>
      </c>
      <c r="H85" s="21" t="n">
        <v>0</v>
      </c>
      <c r="I85" s="21">
        <f>H85*G85</f>
        <v/>
      </c>
      <c r="J85" s="21" t="n">
        <v>0</v>
      </c>
      <c r="K85" s="19" t="n">
        <v>22</v>
      </c>
      <c r="L85" s="21">
        <f>IF(K85&gt;0, J85/K85, 0)</f>
        <v/>
      </c>
      <c r="M85" s="21">
        <f>L85*30</f>
        <v/>
      </c>
      <c r="N85" s="41">
        <f>IF(L85&gt;0, I85/L85, IF(I85&gt;0, 999, 0))</f>
        <v/>
      </c>
      <c r="O85" s="42">
        <f>IF(N85=0, "HẾT HÀNG", IF(N85&lt;15, "NGUY CẤP (&lt;15d)", IF(N85&lt;=35, "TỐI ƯU (15-35d)", IF(N85&lt;=50, "CẢNH BÁO CAO", "ĐỌNG VỐN (&gt;50d)"))))</f>
        <v/>
      </c>
      <c r="P85" s="42">
        <f>IF(N85&lt;15, "ƯU TIÊN NHẬN ĐIỀU CHUYỂN", IF(N85&lt;=35, "DUY TRÌ VÒNG QUAY", IF(N85&lt;=50, "THEO DÕI HẠN CHẾ NHẬP", "BẮT BUỘC ĐIỀU CHUYỂN ĐI")))</f>
        <v/>
      </c>
    </row>
    <row r="86" ht="20" customHeight="1">
      <c r="A86" s="26" t="n">
        <v>84</v>
      </c>
      <c r="B86" s="26" t="inlineStr">
        <is>
          <t>108</t>
        </is>
      </c>
      <c r="C86" s="27" t="inlineStr">
        <is>
          <t>Cần Giuộc</t>
        </is>
      </c>
      <c r="D86" s="26" t="inlineStr">
        <is>
          <t>SKU-9689</t>
        </is>
      </c>
      <c r="E86" s="27" t="inlineStr">
        <is>
          <t>Similac 1+ 1.6kg (trẻ từ 1-2 tuổi)</t>
        </is>
      </c>
      <c r="F86" s="27" t="inlineStr">
        <is>
          <t>Similac Thường</t>
        </is>
      </c>
      <c r="G86" s="28" t="n">
        <v>850000</v>
      </c>
      <c r="H86" s="28" t="n">
        <v>4</v>
      </c>
      <c r="I86" s="28">
        <f>H86*G86</f>
        <v/>
      </c>
      <c r="J86" s="28" t="n">
        <v>3436000</v>
      </c>
      <c r="K86" s="26" t="n">
        <v>22</v>
      </c>
      <c r="L86" s="28">
        <f>IF(K86&gt;0, J86/K86, 0)</f>
        <v/>
      </c>
      <c r="M86" s="28">
        <f>L86*30</f>
        <v/>
      </c>
      <c r="N86" s="43">
        <f>IF(L86&gt;0, I86/L86, IF(I86&gt;0, 999, 0))</f>
        <v/>
      </c>
      <c r="O86" s="44">
        <f>IF(N86=0, "HẾT HÀNG", IF(N86&lt;15, "NGUY CẤP (&lt;15d)", IF(N86&lt;=35, "TỐI ƯU (15-35d)", IF(N86&lt;=50, "CẢNH BÁO CAO", "ĐỌNG VỐN (&gt;50d)"))))</f>
        <v/>
      </c>
      <c r="P86" s="44">
        <f>IF(N86&lt;15, "ƯU TIÊN NHẬN ĐIỀU CHUYỂN", IF(N86&lt;=35, "DUY TRÌ VÒNG QUAY", IF(N86&lt;=50, "THEO DÕI HẠN CHẾ NHẬP", "BẮT BUỘC ĐIỀU CHUYỂN ĐI")))</f>
        <v/>
      </c>
    </row>
    <row r="87" ht="20" customHeight="1">
      <c r="A87" s="19" t="n">
        <v>85</v>
      </c>
      <c r="B87" s="19" t="inlineStr">
        <is>
          <t>108</t>
        </is>
      </c>
      <c r="C87" s="20" t="inlineStr">
        <is>
          <t>Cần Giuộc</t>
        </is>
      </c>
      <c r="D87" s="19" t="inlineStr">
        <is>
          <t>SKU-9010</t>
        </is>
      </c>
      <c r="E87" s="20" t="inlineStr">
        <is>
          <t>Similac Total Comfort 1+ 360g (trẻ 1-2 tuổi)</t>
        </is>
      </c>
      <c r="F87" s="20" t="inlineStr">
        <is>
          <t>Similac Total Comfort</t>
        </is>
      </c>
      <c r="G87" s="21" t="n">
        <v>315000</v>
      </c>
      <c r="H87" s="21" t="n">
        <v>1</v>
      </c>
      <c r="I87" s="21">
        <f>H87*G87</f>
        <v/>
      </c>
      <c r="J87" s="21" t="n">
        <v>312563</v>
      </c>
      <c r="K87" s="19" t="n">
        <v>22</v>
      </c>
      <c r="L87" s="21">
        <f>IF(K87&gt;0, J87/K87, 0)</f>
        <v/>
      </c>
      <c r="M87" s="21">
        <f>L87*30</f>
        <v/>
      </c>
      <c r="N87" s="41">
        <f>IF(L87&gt;0, I87/L87, IF(I87&gt;0, 999, 0))</f>
        <v/>
      </c>
      <c r="O87" s="42">
        <f>IF(N87=0, "HẾT HÀNG", IF(N87&lt;15, "NGUY CẤP (&lt;15d)", IF(N87&lt;=35, "TỐI ƯU (15-35d)", IF(N87&lt;=50, "CẢNH BÁO CAO", "ĐỌNG VỐN (&gt;50d)"))))</f>
        <v/>
      </c>
      <c r="P87" s="42">
        <f>IF(N87&lt;15, "ƯU TIÊN NHẬN ĐIỀU CHUYỂN", IF(N87&lt;=35, "DUY TRÌ VÒNG QUAY", IF(N87&lt;=50, "THEO DÕI HẠN CHẾ NHẬP", "BẮT BUỘC ĐIỀU CHUYỂN ĐI")))</f>
        <v/>
      </c>
    </row>
    <row r="88" ht="20" customHeight="1">
      <c r="A88" s="26" t="n">
        <v>86</v>
      </c>
      <c r="B88" s="26" t="inlineStr">
        <is>
          <t>108</t>
        </is>
      </c>
      <c r="C88" s="27" t="inlineStr">
        <is>
          <t>Cần Giuộc</t>
        </is>
      </c>
      <c r="D88" s="26" t="inlineStr">
        <is>
          <t>SKU-2937</t>
        </is>
      </c>
      <c r="E88" s="27" t="inlineStr">
        <is>
          <t>Similac 1+ 800g (trẻ từ 1-2 tuổi)</t>
        </is>
      </c>
      <c r="F88" s="27" t="inlineStr">
        <is>
          <t>Similac Thường</t>
        </is>
      </c>
      <c r="G88" s="28" t="n">
        <v>520000</v>
      </c>
      <c r="H88" s="28" t="n">
        <v>18</v>
      </c>
      <c r="I88" s="28">
        <f>H88*G88</f>
        <v/>
      </c>
      <c r="J88" s="28" t="n">
        <v>3174000</v>
      </c>
      <c r="K88" s="26" t="n">
        <v>22</v>
      </c>
      <c r="L88" s="28">
        <f>IF(K88&gt;0, J88/K88, 0)</f>
        <v/>
      </c>
      <c r="M88" s="28">
        <f>L88*30</f>
        <v/>
      </c>
      <c r="N88" s="43">
        <f>IF(L88&gt;0, I88/L88, IF(I88&gt;0, 999, 0))</f>
        <v/>
      </c>
      <c r="O88" s="44">
        <f>IF(N88=0, "HẾT HÀNG", IF(N88&lt;15, "NGUY CẤP (&lt;15d)", IF(N88&lt;=35, "TỐI ƯU (15-35d)", IF(N88&lt;=50, "CẢNH BÁO CAO", "ĐỌNG VỐN (&gt;50d)"))))</f>
        <v/>
      </c>
      <c r="P88" s="44">
        <f>IF(N88&lt;15, "ƯU TIÊN NHẬN ĐIỀU CHUYỂN", IF(N88&lt;=35, "DUY TRÌ VÒNG QUAY", IF(N88&lt;=50, "THEO DÕI HẠN CHẾ NHẬP", "BẮT BUỘC ĐIỀU CHUYỂN ĐI")))</f>
        <v/>
      </c>
    </row>
    <row r="89" ht="20" customHeight="1">
      <c r="A89" s="19" t="n">
        <v>87</v>
      </c>
      <c r="B89" s="19" t="inlineStr">
        <is>
          <t>108</t>
        </is>
      </c>
      <c r="C89" s="20" t="inlineStr">
        <is>
          <t>Cần Giuộc</t>
        </is>
      </c>
      <c r="D89" s="19" t="inlineStr">
        <is>
          <t>SKU-9778</t>
        </is>
      </c>
      <c r="E89" s="20" t="inlineStr">
        <is>
          <t>Similac Total Protection 0+ 800g (trẻ từ 0 -12 tháng tuổi)</t>
        </is>
      </c>
      <c r="F89" s="20" t="inlineStr">
        <is>
          <t>Similac Total Protection</t>
        </is>
      </c>
      <c r="G89" s="21" t="n">
        <v>520000</v>
      </c>
      <c r="H89" s="21" t="n">
        <v>22</v>
      </c>
      <c r="I89" s="21">
        <f>H89*G89</f>
        <v/>
      </c>
      <c r="J89" s="21" t="n">
        <v>6255000</v>
      </c>
      <c r="K89" s="19" t="n">
        <v>22</v>
      </c>
      <c r="L89" s="21">
        <f>IF(K89&gt;0, J89/K89, 0)</f>
        <v/>
      </c>
      <c r="M89" s="21">
        <f>L89*30</f>
        <v/>
      </c>
      <c r="N89" s="41">
        <f>IF(L89&gt;0, I89/L89, IF(I89&gt;0, 999, 0))</f>
        <v/>
      </c>
      <c r="O89" s="42">
        <f>IF(N89=0, "HẾT HÀNG", IF(N89&lt;15, "NGUY CẤP (&lt;15d)", IF(N89&lt;=35, "TỐI ƯU (15-35d)", IF(N89&lt;=50, "CẢNH BÁO CAO", "ĐỌNG VỐN (&gt;50d)"))))</f>
        <v/>
      </c>
      <c r="P89" s="42">
        <f>IF(N89&lt;15, "ƯU TIÊN NHẬN ĐIỀU CHUYỂN", IF(N89&lt;=35, "DUY TRÌ VÒNG QUAY", IF(N89&lt;=50, "THEO DÕI HẠN CHẾ NHẬP", "BẮT BUỘC ĐIỀU CHUYỂN ĐI")))</f>
        <v/>
      </c>
    </row>
    <row r="90" ht="20" customHeight="1">
      <c r="A90" s="26" t="n">
        <v>88</v>
      </c>
      <c r="B90" s="26" t="inlineStr">
        <is>
          <t>108</t>
        </is>
      </c>
      <c r="C90" s="27" t="inlineStr">
        <is>
          <t>Cần Giuộc</t>
        </is>
      </c>
      <c r="D90" s="26" t="inlineStr">
        <is>
          <t>SKU-2906</t>
        </is>
      </c>
      <c r="E90" s="27" t="inlineStr">
        <is>
          <t>Similac Total Comfort 0+ 360g (trẻ 0-12 tháng tuổi)</t>
        </is>
      </c>
      <c r="F90" s="27" t="inlineStr">
        <is>
          <t>Similac Total Comfort</t>
        </is>
      </c>
      <c r="G90" s="28" t="n">
        <v>315000</v>
      </c>
      <c r="H90" s="28" t="n">
        <v>4</v>
      </c>
      <c r="I90" s="28">
        <f>H90*G90</f>
        <v/>
      </c>
      <c r="J90" s="28" t="n">
        <v>0</v>
      </c>
      <c r="K90" s="26" t="n">
        <v>22</v>
      </c>
      <c r="L90" s="28">
        <f>IF(K90&gt;0, J90/K90, 0)</f>
        <v/>
      </c>
      <c r="M90" s="28">
        <f>L90*30</f>
        <v/>
      </c>
      <c r="N90" s="43">
        <f>IF(L90&gt;0, I90/L90, IF(I90&gt;0, 999, 0))</f>
        <v/>
      </c>
      <c r="O90" s="44">
        <f>IF(N90=0, "HẾT HÀNG", IF(N90&lt;15, "NGUY CẤP (&lt;15d)", IF(N90&lt;=35, "TỐI ƯU (15-35d)", IF(N90&lt;=50, "CẢNH BÁO CAO", "ĐỌNG VỐN (&gt;50d)"))))</f>
        <v/>
      </c>
      <c r="P90" s="44">
        <f>IF(N90&lt;15, "ƯU TIÊN NHẬN ĐIỀU CHUYỂN", IF(N90&lt;=35, "DUY TRÌ VÒNG QUAY", IF(N90&lt;=50, "THEO DÕI HẠN CHẾ NHẬP", "BẮT BUỘC ĐIỀU CHUYỂN ĐI")))</f>
        <v/>
      </c>
    </row>
    <row r="91" ht="20" customHeight="1">
      <c r="A91" s="19" t="n">
        <v>89</v>
      </c>
      <c r="B91" s="19" t="inlineStr">
        <is>
          <t>108</t>
        </is>
      </c>
      <c r="C91" s="20" t="inlineStr">
        <is>
          <t>Cần Giuộc</t>
        </is>
      </c>
      <c r="D91" s="19" t="inlineStr">
        <is>
          <t>SKU-6002</t>
        </is>
      </c>
      <c r="E91" s="20" t="inlineStr">
        <is>
          <t>Similac Total Protection 1+ 800g (trẻ từ 1-2 tuổi)</t>
        </is>
      </c>
      <c r="F91" s="20" t="inlineStr">
        <is>
          <t>Similac Total Protection</t>
        </is>
      </c>
      <c r="G91" s="21" t="n">
        <v>520000</v>
      </c>
      <c r="H91" s="21" t="n">
        <v>17</v>
      </c>
      <c r="I91" s="21">
        <f>H91*G91</f>
        <v/>
      </c>
      <c r="J91" s="21" t="n">
        <v>3983000</v>
      </c>
      <c r="K91" s="19" t="n">
        <v>22</v>
      </c>
      <c r="L91" s="21">
        <f>IF(K91&gt;0, J91/K91, 0)</f>
        <v/>
      </c>
      <c r="M91" s="21">
        <f>L91*30</f>
        <v/>
      </c>
      <c r="N91" s="41">
        <f>IF(L91&gt;0, I91/L91, IF(I91&gt;0, 999, 0))</f>
        <v/>
      </c>
      <c r="O91" s="42">
        <f>IF(N91=0, "HẾT HÀNG", IF(N91&lt;15, "NGUY CẤP (&lt;15d)", IF(N91&lt;=35, "TỐI ƯU (15-35d)", IF(N91&lt;=50, "CẢNH BÁO CAO", "ĐỌNG VỐN (&gt;50d)"))))</f>
        <v/>
      </c>
      <c r="P91" s="42">
        <f>IF(N91&lt;15, "ƯU TIÊN NHẬN ĐIỀU CHUYỂN", IF(N91&lt;=35, "DUY TRÌ VÒNG QUAY", IF(N91&lt;=50, "THEO DÕI HẠN CHẾ NHẬP", "BẮT BUỘC ĐIỀU CHUYỂN ĐI")))</f>
        <v/>
      </c>
    </row>
    <row r="92" ht="20" customHeight="1">
      <c r="A92" s="26" t="n">
        <v>90</v>
      </c>
      <c r="B92" s="26" t="inlineStr">
        <is>
          <t>108</t>
        </is>
      </c>
      <c r="C92" s="27" t="inlineStr">
        <is>
          <t>Cần Giuộc</t>
        </is>
      </c>
      <c r="D92" s="26" t="inlineStr">
        <is>
          <t>SKU-9964</t>
        </is>
      </c>
      <c r="E92" s="27" t="inlineStr">
        <is>
          <t>Similac 2+ 800g (trẻ từ 2 tuổi)</t>
        </is>
      </c>
      <c r="F92" s="27" t="inlineStr">
        <is>
          <t>Similac Thường</t>
        </is>
      </c>
      <c r="G92" s="28" t="n">
        <v>520000</v>
      </c>
      <c r="H92" s="28" t="n">
        <v>0</v>
      </c>
      <c r="I92" s="28">
        <f>H92*G92</f>
        <v/>
      </c>
      <c r="J92" s="28" t="n">
        <v>2020000</v>
      </c>
      <c r="K92" s="26" t="n">
        <v>22</v>
      </c>
      <c r="L92" s="28">
        <f>IF(K92&gt;0, J92/K92, 0)</f>
        <v/>
      </c>
      <c r="M92" s="28">
        <f>L92*30</f>
        <v/>
      </c>
      <c r="N92" s="43">
        <f>IF(L92&gt;0, I92/L92, IF(I92&gt;0, 999, 0))</f>
        <v/>
      </c>
      <c r="O92" s="44">
        <f>IF(N92=0, "HẾT HÀNG", IF(N92&lt;15, "NGUY CẤP (&lt;15d)", IF(N92&lt;=35, "TỐI ƯU (15-35d)", IF(N92&lt;=50, "CẢNH BÁO CAO", "ĐỌNG VỐN (&gt;50d)"))))</f>
        <v/>
      </c>
      <c r="P92" s="44">
        <f>IF(N92&lt;15, "ƯU TIÊN NHẬN ĐIỀU CHUYỂN", IF(N92&lt;=35, "DUY TRÌ VÒNG QUAY", IF(N92&lt;=50, "THEO DÕI HẠN CHẾ NHẬP", "BẮT BUỘC ĐIỀU CHUYỂN ĐI")))</f>
        <v/>
      </c>
    </row>
    <row r="93" ht="20" customHeight="1">
      <c r="A93" s="19" t="n">
        <v>91</v>
      </c>
      <c r="B93" s="19" t="inlineStr">
        <is>
          <t>108</t>
        </is>
      </c>
      <c r="C93" s="20" t="inlineStr">
        <is>
          <t>Cần Giuộc</t>
        </is>
      </c>
      <c r="D93" s="19" t="inlineStr">
        <is>
          <t>SKU-1358</t>
        </is>
      </c>
      <c r="E93" s="20" t="inlineStr">
        <is>
          <t>Similac 2+ 1.6kg (trẻ từ 2 tuổi)</t>
        </is>
      </c>
      <c r="F93" s="20" t="inlineStr">
        <is>
          <t>Similac Thường</t>
        </is>
      </c>
      <c r="G93" s="21" t="n">
        <v>850000</v>
      </c>
      <c r="H93" s="21" t="n">
        <v>5</v>
      </c>
      <c r="I93" s="21">
        <f>H93*G93</f>
        <v/>
      </c>
      <c r="J93" s="21" t="n">
        <v>0</v>
      </c>
      <c r="K93" s="19" t="n">
        <v>22</v>
      </c>
      <c r="L93" s="21">
        <f>IF(K93&gt;0, J93/K93, 0)</f>
        <v/>
      </c>
      <c r="M93" s="21">
        <f>L93*30</f>
        <v/>
      </c>
      <c r="N93" s="41">
        <f>IF(L93&gt;0, I93/L93, IF(I93&gt;0, 999, 0))</f>
        <v/>
      </c>
      <c r="O93" s="42">
        <f>IF(N93=0, "HẾT HÀNG", IF(N93&lt;15, "NGUY CẤP (&lt;15d)", IF(N93&lt;=35, "TỐI ƯU (15-35d)", IF(N93&lt;=50, "CẢNH BÁO CAO", "ĐỌNG VỐN (&gt;50d)"))))</f>
        <v/>
      </c>
      <c r="P93" s="42">
        <f>IF(N93&lt;15, "ƯU TIÊN NHẬN ĐIỀU CHUYỂN", IF(N93&lt;=35, "DUY TRÌ VÒNG QUAY", IF(N93&lt;=50, "THEO DÕI HẠN CHẾ NHẬP", "BẮT BUỘC ĐIỀU CHUYỂN ĐI")))</f>
        <v/>
      </c>
    </row>
    <row r="94" ht="20" customHeight="1">
      <c r="A94" s="26" t="n">
        <v>92</v>
      </c>
      <c r="B94" s="26" t="inlineStr">
        <is>
          <t>108</t>
        </is>
      </c>
      <c r="C94" s="27" t="inlineStr">
        <is>
          <t>Cần Giuộc</t>
        </is>
      </c>
      <c r="D94" s="26" t="inlineStr">
        <is>
          <t>SKU-2568</t>
        </is>
      </c>
      <c r="E94" s="27" t="inlineStr">
        <is>
          <t>Similac Neosure 850g (trẻ sinh non, nhẹ cân 0-12 tháng tuổi)</t>
        </is>
      </c>
      <c r="F94" s="27" t="inlineStr">
        <is>
          <t>Similac Neosure (Sinh non)</t>
        </is>
      </c>
      <c r="G94" s="28" t="n">
        <v>350000</v>
      </c>
      <c r="H94" s="28" t="n">
        <v>3</v>
      </c>
      <c r="I94" s="28">
        <f>H94*G94</f>
        <v/>
      </c>
      <c r="J94" s="28" t="n">
        <v>0</v>
      </c>
      <c r="K94" s="26" t="n">
        <v>22</v>
      </c>
      <c r="L94" s="28">
        <f>IF(K94&gt;0, J94/K94, 0)</f>
        <v/>
      </c>
      <c r="M94" s="28">
        <f>L94*30</f>
        <v/>
      </c>
      <c r="N94" s="43">
        <f>IF(L94&gt;0, I94/L94, IF(I94&gt;0, 999, 0))</f>
        <v/>
      </c>
      <c r="O94" s="44">
        <f>IF(N94=0, "HẾT HÀNG", IF(N94&lt;15, "NGUY CẤP (&lt;15d)", IF(N94&lt;=35, "TỐI ƯU (15-35d)", IF(N94&lt;=50, "CẢNH BÁO CAO", "ĐỌNG VỐN (&gt;50d)"))))</f>
        <v/>
      </c>
      <c r="P94" s="44">
        <f>IF(N94&lt;15, "ƯU TIÊN NHẬN ĐIỀU CHUYỂN", IF(N94&lt;=35, "DUY TRÌ VÒNG QUAY", IF(N94&lt;=50, "THEO DÕI HẠN CHẾ NHẬP", "BẮT BUỘC ĐIỀU CHUYỂN ĐI")))</f>
        <v/>
      </c>
    </row>
    <row r="95" ht="20" customHeight="1">
      <c r="A95" s="19" t="n">
        <v>93</v>
      </c>
      <c r="B95" s="19" t="inlineStr">
        <is>
          <t>108</t>
        </is>
      </c>
      <c r="C95" s="20" t="inlineStr">
        <is>
          <t>Cần Giuộc</t>
        </is>
      </c>
      <c r="D95" s="19" t="inlineStr">
        <is>
          <t>SKU-9721</t>
        </is>
      </c>
      <c r="E95" s="20" t="inlineStr">
        <is>
          <t>Similac Isomil 400g (trẻ 0- 12 tháng tuổi)</t>
        </is>
      </c>
      <c r="F95" s="20" t="inlineStr">
        <is>
          <t>Similac Isomil (Dị ứng)</t>
        </is>
      </c>
      <c r="G95" s="21" t="n">
        <v>315000</v>
      </c>
      <c r="H95" s="21" t="n">
        <v>0</v>
      </c>
      <c r="I95" s="21">
        <f>H95*G95</f>
        <v/>
      </c>
      <c r="J95" s="21" t="n">
        <v>0</v>
      </c>
      <c r="K95" s="19" t="n">
        <v>22</v>
      </c>
      <c r="L95" s="21">
        <f>IF(K95&gt;0, J95/K95, 0)</f>
        <v/>
      </c>
      <c r="M95" s="21">
        <f>L95*30</f>
        <v/>
      </c>
      <c r="N95" s="41">
        <f>IF(L95&gt;0, I95/L95, IF(I95&gt;0, 999, 0))</f>
        <v/>
      </c>
      <c r="O95" s="42">
        <f>IF(N95=0, "HẾT HÀNG", IF(N95&lt;15, "NGUY CẤP (&lt;15d)", IF(N95&lt;=35, "TỐI ƯU (15-35d)", IF(N95&lt;=50, "CẢNH BÁO CAO", "ĐỌNG VỐN (&gt;50d)"))))</f>
        <v/>
      </c>
      <c r="P95" s="42">
        <f>IF(N95&lt;15, "ƯU TIÊN NHẬN ĐIỀU CHUYỂN", IF(N95&lt;=35, "DUY TRÌ VÒNG QUAY", IF(N95&lt;=50, "THEO DÕI HẠN CHẾ NHẬP", "BẮT BUỘC ĐIỀU CHUYỂN ĐI")))</f>
        <v/>
      </c>
    </row>
    <row r="96" ht="20" customHeight="1">
      <c r="A96" s="26" t="n">
        <v>94</v>
      </c>
      <c r="B96" s="26" t="inlineStr">
        <is>
          <t>108</t>
        </is>
      </c>
      <c r="C96" s="27" t="inlineStr">
        <is>
          <t>Cần Giuộc</t>
        </is>
      </c>
      <c r="D96" s="26" t="inlineStr">
        <is>
          <t>SKU-7090</t>
        </is>
      </c>
      <c r="E96" s="27" t="inlineStr">
        <is>
          <t>Similac 0+ 380g (trẻ từ 0 -12 tháng tuổi)</t>
        </is>
      </c>
      <c r="F96" s="27" t="inlineStr">
        <is>
          <t>Similac Thường</t>
        </is>
      </c>
      <c r="G96" s="28" t="n">
        <v>350000</v>
      </c>
      <c r="H96" s="28" t="n">
        <v>0</v>
      </c>
      <c r="I96" s="28">
        <f>H96*G96</f>
        <v/>
      </c>
      <c r="J96" s="28" t="n">
        <v>0</v>
      </c>
      <c r="K96" s="26" t="n">
        <v>22</v>
      </c>
      <c r="L96" s="28">
        <f>IF(K96&gt;0, J96/K96, 0)</f>
        <v/>
      </c>
      <c r="M96" s="28">
        <f>L96*30</f>
        <v/>
      </c>
      <c r="N96" s="43">
        <f>IF(L96&gt;0, I96/L96, IF(I96&gt;0, 999, 0))</f>
        <v/>
      </c>
      <c r="O96" s="44">
        <f>IF(N96=0, "HẾT HÀNG", IF(N96&lt;15, "NGUY CẤP (&lt;15d)", IF(N96&lt;=35, "TỐI ƯU (15-35d)", IF(N96&lt;=50, "CẢNH BÁO CAO", "ĐỌNG VỐN (&gt;50d)"))))</f>
        <v/>
      </c>
      <c r="P96" s="44">
        <f>IF(N96&lt;15, "ƯU TIÊN NHẬN ĐIỀU CHUYỂN", IF(N96&lt;=35, "DUY TRÌ VÒNG QUAY", IF(N96&lt;=50, "THEO DÕI HẠN CHẾ NHẬP", "BẮT BUỘC ĐIỀU CHUYỂN ĐI")))</f>
        <v/>
      </c>
    </row>
    <row r="97" ht="20" customHeight="1">
      <c r="A97" s="19" t="n">
        <v>95</v>
      </c>
      <c r="B97" s="19" t="inlineStr">
        <is>
          <t>108</t>
        </is>
      </c>
      <c r="C97" s="20" t="inlineStr">
        <is>
          <t>Cần Giuộc</t>
        </is>
      </c>
      <c r="D97" s="19" t="inlineStr">
        <is>
          <t>SKU-2937</t>
        </is>
      </c>
      <c r="E97" s="20" t="inlineStr">
        <is>
          <t>Similac 1+ 800g (trẻ từ 1-2 tuổi)</t>
        </is>
      </c>
      <c r="F97" s="20" t="inlineStr">
        <is>
          <t>Similac Thường</t>
        </is>
      </c>
      <c r="G97" s="21" t="n">
        <v>520000</v>
      </c>
      <c r="H97" s="21" t="n">
        <v>0</v>
      </c>
      <c r="I97" s="21">
        <f>H97*G97</f>
        <v/>
      </c>
      <c r="J97" s="21" t="n">
        <v>0</v>
      </c>
      <c r="K97" s="19" t="n">
        <v>22</v>
      </c>
      <c r="L97" s="21">
        <f>IF(K97&gt;0, J97/K97, 0)</f>
        <v/>
      </c>
      <c r="M97" s="21">
        <f>L97*30</f>
        <v/>
      </c>
      <c r="N97" s="41">
        <f>IF(L97&gt;0, I97/L97, IF(I97&gt;0, 999, 0))</f>
        <v/>
      </c>
      <c r="O97" s="42">
        <f>IF(N97=0, "HẾT HÀNG", IF(N97&lt;15, "NGUY CẤP (&lt;15d)", IF(N97&lt;=35, "TỐI ƯU (15-35d)", IF(N97&lt;=50, "CẢNH BÁO CAO", "ĐỌNG VỐN (&gt;50d)"))))</f>
        <v/>
      </c>
      <c r="P97" s="42">
        <f>IF(N97&lt;15, "ƯU TIÊN NHẬN ĐIỀU CHUYỂN", IF(N97&lt;=35, "DUY TRÌ VÒNG QUAY", IF(N97&lt;=50, "THEO DÕI HẠN CHẾ NHẬP", "BẮT BUỘC ĐIỀU CHUYỂN ĐI")))</f>
        <v/>
      </c>
    </row>
    <row r="98" ht="20" customHeight="1">
      <c r="A98" s="26" t="n">
        <v>96</v>
      </c>
      <c r="B98" s="26" t="inlineStr">
        <is>
          <t>108</t>
        </is>
      </c>
      <c r="C98" s="27" t="inlineStr">
        <is>
          <t>Cần Giuộc</t>
        </is>
      </c>
      <c r="D98" s="26" t="inlineStr">
        <is>
          <t>SKU-9133</t>
        </is>
      </c>
      <c r="E98" s="27" t="inlineStr">
        <is>
          <t>Similac Neosure 370g (trẻ sinh non, nhẹ cân 0-12 tháng tuổi)</t>
        </is>
      </c>
      <c r="F98" s="27" t="inlineStr">
        <is>
          <t>Similac Neosure (Sinh non)</t>
        </is>
      </c>
      <c r="G98" s="28" t="n">
        <v>350000</v>
      </c>
      <c r="H98" s="28" t="n">
        <v>0</v>
      </c>
      <c r="I98" s="28">
        <f>H98*G98</f>
        <v/>
      </c>
      <c r="J98" s="28" t="n">
        <v>0</v>
      </c>
      <c r="K98" s="26" t="n">
        <v>22</v>
      </c>
      <c r="L98" s="28">
        <f>IF(K98&gt;0, J98/K98, 0)</f>
        <v/>
      </c>
      <c r="M98" s="28">
        <f>L98*30</f>
        <v/>
      </c>
      <c r="N98" s="43">
        <f>IF(L98&gt;0, I98/L98, IF(I98&gt;0, 999, 0))</f>
        <v/>
      </c>
      <c r="O98" s="44">
        <f>IF(N98=0, "HẾT HÀNG", IF(N98&lt;15, "NGUY CẤP (&lt;15d)", IF(N98&lt;=35, "TỐI ƯU (15-35d)", IF(N98&lt;=50, "CẢNH BÁO CAO", "ĐỌNG VỐN (&gt;50d)"))))</f>
        <v/>
      </c>
      <c r="P98" s="44">
        <f>IF(N98&lt;15, "ƯU TIÊN NHẬN ĐIỀU CHUYỂN", IF(N98&lt;=35, "DUY TRÌ VÒNG QUAY", IF(N98&lt;=50, "THEO DÕI HẠN CHẾ NHẬP", "BẮT BUỘC ĐIỀU CHUYỂN ĐI")))</f>
        <v/>
      </c>
    </row>
    <row r="99" ht="20" customHeight="1">
      <c r="A99" s="19" t="n">
        <v>97</v>
      </c>
      <c r="B99" s="19" t="inlineStr">
        <is>
          <t>108</t>
        </is>
      </c>
      <c r="C99" s="20" t="inlineStr">
        <is>
          <t>Cần Giuộc</t>
        </is>
      </c>
      <c r="D99" s="19" t="inlineStr">
        <is>
          <t>SKU-4219</t>
        </is>
      </c>
      <c r="E99" s="20" t="inlineStr">
        <is>
          <t>Similac Mom hương vani 900g</t>
        </is>
      </c>
      <c r="F99" s="20" t="inlineStr">
        <is>
          <t>Similac Mom (Mẹ bầu)</t>
        </is>
      </c>
      <c r="G99" s="21" t="n">
        <v>520000</v>
      </c>
      <c r="H99" s="21" t="n">
        <v>0</v>
      </c>
      <c r="I99" s="21">
        <f>H99*G99</f>
        <v/>
      </c>
      <c r="J99" s="21" t="n">
        <v>0</v>
      </c>
      <c r="K99" s="19" t="n">
        <v>22</v>
      </c>
      <c r="L99" s="21">
        <f>IF(K99&gt;0, J99/K99, 0)</f>
        <v/>
      </c>
      <c r="M99" s="21">
        <f>L99*30</f>
        <v/>
      </c>
      <c r="N99" s="41">
        <f>IF(L99&gt;0, I99/L99, IF(I99&gt;0, 999, 0))</f>
        <v/>
      </c>
      <c r="O99" s="42">
        <f>IF(N99=0, "HẾT HÀNG", IF(N99&lt;15, "NGUY CẤP (&lt;15d)", IF(N99&lt;=35, "TỐI ƯU (15-35d)", IF(N99&lt;=50, "CẢNH BÁO CAO", "ĐỌNG VỐN (&gt;50d)"))))</f>
        <v/>
      </c>
      <c r="P99" s="42">
        <f>IF(N99&lt;15, "ƯU TIÊN NHẬN ĐIỀU CHUYỂN", IF(N99&lt;=35, "DUY TRÌ VÒNG QUAY", IF(N99&lt;=50, "THEO DÕI HẠN CHẾ NHẬP", "BẮT BUỘC ĐIỀU CHUYỂN ĐI")))</f>
        <v/>
      </c>
    </row>
    <row r="100" ht="20" customHeight="1">
      <c r="A100" s="26" t="n">
        <v>98</v>
      </c>
      <c r="B100" s="26" t="inlineStr">
        <is>
          <t>110</t>
        </is>
      </c>
      <c r="C100" s="27" t="inlineStr">
        <is>
          <t>Tân Tập</t>
        </is>
      </c>
      <c r="D100" s="26" t="inlineStr">
        <is>
          <t>SKU-2937</t>
        </is>
      </c>
      <c r="E100" s="27" t="inlineStr">
        <is>
          <t>Similac 1+ 800g (trẻ từ 1-2 tuổi)</t>
        </is>
      </c>
      <c r="F100" s="27" t="inlineStr">
        <is>
          <t>Similac Thường</t>
        </is>
      </c>
      <c r="G100" s="28" t="n">
        <v>520000</v>
      </c>
      <c r="H100" s="28" t="n">
        <v>12</v>
      </c>
      <c r="I100" s="28">
        <f>H100*G100</f>
        <v/>
      </c>
      <c r="J100" s="28" t="n">
        <v>2635000</v>
      </c>
      <c r="K100" s="26" t="n">
        <v>22</v>
      </c>
      <c r="L100" s="28">
        <f>IF(K100&gt;0, J100/K100, 0)</f>
        <v/>
      </c>
      <c r="M100" s="28">
        <f>L100*30</f>
        <v/>
      </c>
      <c r="N100" s="43">
        <f>IF(L100&gt;0, I100/L100, IF(I100&gt;0, 999, 0))</f>
        <v/>
      </c>
      <c r="O100" s="44">
        <f>IF(N100=0, "HẾT HÀNG", IF(N100&lt;15, "NGUY CẤP (&lt;15d)", IF(N100&lt;=35, "TỐI ƯU (15-35d)", IF(N100&lt;=50, "CẢNH BÁO CAO", "ĐỌNG VỐN (&gt;50d)"))))</f>
        <v/>
      </c>
      <c r="P100" s="44">
        <f>IF(N100&lt;15, "ƯU TIÊN NHẬN ĐIỀU CHUYỂN", IF(N100&lt;=35, "DUY TRÌ VÒNG QUAY", IF(N100&lt;=50, "THEO DÕI HẠN CHẾ NHẬP", "BẮT BUỘC ĐIỀU CHUYỂN ĐI")))</f>
        <v/>
      </c>
    </row>
    <row r="101" ht="20" customHeight="1">
      <c r="A101" s="19" t="n">
        <v>99</v>
      </c>
      <c r="B101" s="19" t="inlineStr">
        <is>
          <t>110</t>
        </is>
      </c>
      <c r="C101" s="20" t="inlineStr">
        <is>
          <t>Tân Tập</t>
        </is>
      </c>
      <c r="D101" s="19" t="inlineStr">
        <is>
          <t>SKU-9778</t>
        </is>
      </c>
      <c r="E101" s="20" t="inlineStr">
        <is>
          <t>Similac Total Protection 0+ 800g (trẻ từ 0 -12 tháng tuổi)</t>
        </is>
      </c>
      <c r="F101" s="20" t="inlineStr">
        <is>
          <t>Similac Total Protection</t>
        </is>
      </c>
      <c r="G101" s="21" t="n">
        <v>520000</v>
      </c>
      <c r="H101" s="21" t="n">
        <v>36</v>
      </c>
      <c r="I101" s="21">
        <f>H101*G101</f>
        <v/>
      </c>
      <c r="J101" s="21" t="n">
        <v>6950000</v>
      </c>
      <c r="K101" s="19" t="n">
        <v>22</v>
      </c>
      <c r="L101" s="21">
        <f>IF(K101&gt;0, J101/K101, 0)</f>
        <v/>
      </c>
      <c r="M101" s="21">
        <f>L101*30</f>
        <v/>
      </c>
      <c r="N101" s="41">
        <f>IF(L101&gt;0, I101/L101, IF(I101&gt;0, 999, 0))</f>
        <v/>
      </c>
      <c r="O101" s="42">
        <f>IF(N101=0, "HẾT HÀNG", IF(N101&lt;15, "NGUY CẤP (&lt;15d)", IF(N101&lt;=35, "TỐI ƯU (15-35d)", IF(N101&lt;=50, "CẢNH BÁO CAO", "ĐỌNG VỐN (&gt;50d)"))))</f>
        <v/>
      </c>
      <c r="P101" s="42">
        <f>IF(N101&lt;15, "ƯU TIÊN NHẬN ĐIỀU CHUYỂN", IF(N101&lt;=35, "DUY TRÌ VÒNG QUAY", IF(N101&lt;=50, "THEO DÕI HẠN CHẾ NHẬP", "BẮT BUỘC ĐIỀU CHUYỂN ĐI")))</f>
        <v/>
      </c>
    </row>
    <row r="102" ht="20" customHeight="1">
      <c r="A102" s="26" t="n">
        <v>100</v>
      </c>
      <c r="B102" s="26" t="inlineStr">
        <is>
          <t>110</t>
        </is>
      </c>
      <c r="C102" s="27" t="inlineStr">
        <is>
          <t>Tân Tập</t>
        </is>
      </c>
      <c r="D102" s="26" t="inlineStr">
        <is>
          <t>SKU-7283</t>
        </is>
      </c>
      <c r="E102" s="27" t="inlineStr">
        <is>
          <t>Similac 0+ 800g (trẻ từ 0 -12 tháng tuổi)</t>
        </is>
      </c>
      <c r="F102" s="27" t="inlineStr">
        <is>
          <t>Similac Thường</t>
        </is>
      </c>
      <c r="G102" s="28" t="n">
        <v>520000</v>
      </c>
      <c r="H102" s="28" t="n">
        <v>25</v>
      </c>
      <c r="I102" s="28">
        <f>H102*G102</f>
        <v/>
      </c>
      <c r="J102" s="28" t="n">
        <v>5032000</v>
      </c>
      <c r="K102" s="26" t="n">
        <v>22</v>
      </c>
      <c r="L102" s="28">
        <f>IF(K102&gt;0, J102/K102, 0)</f>
        <v/>
      </c>
      <c r="M102" s="28">
        <f>L102*30</f>
        <v/>
      </c>
      <c r="N102" s="43">
        <f>IF(L102&gt;0, I102/L102, IF(I102&gt;0, 999, 0))</f>
        <v/>
      </c>
      <c r="O102" s="44">
        <f>IF(N102=0, "HẾT HÀNG", IF(N102&lt;15, "NGUY CẤP (&lt;15d)", IF(N102&lt;=35, "TỐI ƯU (15-35d)", IF(N102&lt;=50, "CẢNH BÁO CAO", "ĐỌNG VỐN (&gt;50d)"))))</f>
        <v/>
      </c>
      <c r="P102" s="44">
        <f>IF(N102&lt;15, "ƯU TIÊN NHẬN ĐIỀU CHUYỂN", IF(N102&lt;=35, "DUY TRÌ VÒNG QUAY", IF(N102&lt;=50, "THEO DÕI HẠN CHẾ NHẬP", "BẮT BUỘC ĐIỀU CHUYỂN ĐI")))</f>
        <v/>
      </c>
    </row>
    <row r="103" ht="20" customHeight="1">
      <c r="A103" s="19" t="n">
        <v>101</v>
      </c>
      <c r="B103" s="19" t="inlineStr">
        <is>
          <t>110</t>
        </is>
      </c>
      <c r="C103" s="20" t="inlineStr">
        <is>
          <t>Tân Tập</t>
        </is>
      </c>
      <c r="D103" s="19" t="inlineStr">
        <is>
          <t>SKU-6002</t>
        </is>
      </c>
      <c r="E103" s="20" t="inlineStr">
        <is>
          <t>Similac Total Protection 1+ 800g (trẻ từ 1-2 tuổi)</t>
        </is>
      </c>
      <c r="F103" s="20" t="inlineStr">
        <is>
          <t>Similac Total Protection</t>
        </is>
      </c>
      <c r="G103" s="21" t="n">
        <v>520000</v>
      </c>
      <c r="H103" s="21" t="n">
        <v>19</v>
      </c>
      <c r="I103" s="21">
        <f>H103*G103</f>
        <v/>
      </c>
      <c r="J103" s="21" t="n">
        <v>5570000</v>
      </c>
      <c r="K103" s="19" t="n">
        <v>22</v>
      </c>
      <c r="L103" s="21">
        <f>IF(K103&gt;0, J103/K103, 0)</f>
        <v/>
      </c>
      <c r="M103" s="21">
        <f>L103*30</f>
        <v/>
      </c>
      <c r="N103" s="41">
        <f>IF(L103&gt;0, I103/L103, IF(I103&gt;0, 999, 0))</f>
        <v/>
      </c>
      <c r="O103" s="42">
        <f>IF(N103=0, "HẾT HÀNG", IF(N103&lt;15, "NGUY CẤP (&lt;15d)", IF(N103&lt;=35, "TỐI ƯU (15-35d)", IF(N103&lt;=50, "CẢNH BÁO CAO", "ĐỌNG VỐN (&gt;50d)"))))</f>
        <v/>
      </c>
      <c r="P103" s="42">
        <f>IF(N103&lt;15, "ƯU TIÊN NHẬN ĐIỀU CHUYỂN", IF(N103&lt;=35, "DUY TRÌ VÒNG QUAY", IF(N103&lt;=50, "THEO DÕI HẠN CHẾ NHẬP", "BẮT BUỘC ĐIỀU CHUYỂN ĐI")))</f>
        <v/>
      </c>
    </row>
    <row r="104" ht="20" customHeight="1">
      <c r="A104" s="26" t="n">
        <v>102</v>
      </c>
      <c r="B104" s="26" t="inlineStr">
        <is>
          <t>110</t>
        </is>
      </c>
      <c r="C104" s="27" t="inlineStr">
        <is>
          <t>Tân Tập</t>
        </is>
      </c>
      <c r="D104" s="26" t="inlineStr">
        <is>
          <t>SKU-9964</t>
        </is>
      </c>
      <c r="E104" s="27" t="inlineStr">
        <is>
          <t>Similac 2+ 800g (trẻ từ 2 tuổi)</t>
        </is>
      </c>
      <c r="F104" s="27" t="inlineStr">
        <is>
          <t>Similac Thường</t>
        </is>
      </c>
      <c r="G104" s="28" t="n">
        <v>520000</v>
      </c>
      <c r="H104" s="28" t="n">
        <v>3</v>
      </c>
      <c r="I104" s="28">
        <f>H104*G104</f>
        <v/>
      </c>
      <c r="J104" s="28" t="n">
        <v>3535000</v>
      </c>
      <c r="K104" s="26" t="n">
        <v>22</v>
      </c>
      <c r="L104" s="28">
        <f>IF(K104&gt;0, J104/K104, 0)</f>
        <v/>
      </c>
      <c r="M104" s="28">
        <f>L104*30</f>
        <v/>
      </c>
      <c r="N104" s="43">
        <f>IF(L104&gt;0, I104/L104, IF(I104&gt;0, 999, 0))</f>
        <v/>
      </c>
      <c r="O104" s="44">
        <f>IF(N104=0, "HẾT HÀNG", IF(N104&lt;15, "NGUY CẤP (&lt;15d)", IF(N104&lt;=35, "TỐI ƯU (15-35d)", IF(N104&lt;=50, "CẢNH BÁO CAO", "ĐỌNG VỐN (&gt;50d)"))))</f>
        <v/>
      </c>
      <c r="P104" s="44">
        <f>IF(N104&lt;15, "ƯU TIÊN NHẬN ĐIỀU CHUYỂN", IF(N104&lt;=35, "DUY TRÌ VÒNG QUAY", IF(N104&lt;=50, "THEO DÕI HẠN CHẾ NHẬP", "BẮT BUỘC ĐIỀU CHUYỂN ĐI")))</f>
        <v/>
      </c>
    </row>
    <row r="105" ht="20" customHeight="1">
      <c r="A105" s="19" t="n">
        <v>103</v>
      </c>
      <c r="B105" s="19" t="inlineStr">
        <is>
          <t>110</t>
        </is>
      </c>
      <c r="C105" s="20" t="inlineStr">
        <is>
          <t>Tân Tập</t>
        </is>
      </c>
      <c r="D105" s="19" t="inlineStr">
        <is>
          <t>SKU-2660</t>
        </is>
      </c>
      <c r="E105" s="20" t="inlineStr">
        <is>
          <t>Similac Total Protection 0+ 380g (trẻ từ 0 -12 tháng tuổi)</t>
        </is>
      </c>
      <c r="F105" s="20" t="inlineStr">
        <is>
          <t>Similac Total Protection</t>
        </is>
      </c>
      <c r="G105" s="21" t="n">
        <v>350000</v>
      </c>
      <c r="H105" s="21" t="n">
        <v>7</v>
      </c>
      <c r="I105" s="21">
        <f>H105*G105</f>
        <v/>
      </c>
      <c r="J105" s="21" t="n">
        <v>0</v>
      </c>
      <c r="K105" s="19" t="n">
        <v>22</v>
      </c>
      <c r="L105" s="21">
        <f>IF(K105&gt;0, J105/K105, 0)</f>
        <v/>
      </c>
      <c r="M105" s="21">
        <f>L105*30</f>
        <v/>
      </c>
      <c r="N105" s="41">
        <f>IF(L105&gt;0, I105/L105, IF(I105&gt;0, 999, 0))</f>
        <v/>
      </c>
      <c r="O105" s="42">
        <f>IF(N105=0, "HẾT HÀNG", IF(N105&lt;15, "NGUY CẤP (&lt;15d)", IF(N105&lt;=35, "TỐI ƯU (15-35d)", IF(N105&lt;=50, "CẢNH BÁO CAO", "ĐỌNG VỐN (&gt;50d)"))))</f>
        <v/>
      </c>
      <c r="P105" s="42">
        <f>IF(N105&lt;15, "ƯU TIÊN NHẬN ĐIỀU CHUYỂN", IF(N105&lt;=35, "DUY TRÌ VÒNG QUAY", IF(N105&lt;=50, "THEO DÕI HẠN CHẾ NHẬP", "BẮT BUỘC ĐIỀU CHUYỂN ĐI")))</f>
        <v/>
      </c>
    </row>
    <row r="106" ht="20" customHeight="1">
      <c r="A106" s="26" t="n">
        <v>104</v>
      </c>
      <c r="B106" s="26" t="inlineStr">
        <is>
          <t>110</t>
        </is>
      </c>
      <c r="C106" s="27" t="inlineStr">
        <is>
          <t>Tân Tập</t>
        </is>
      </c>
      <c r="D106" s="26" t="inlineStr">
        <is>
          <t>SKU-9133</t>
        </is>
      </c>
      <c r="E106" s="27" t="inlineStr">
        <is>
          <t>Similac Neosure 370g (trẻ sinh non, nhẹ cân 0-12 tháng tuổi)</t>
        </is>
      </c>
      <c r="F106" s="27" t="inlineStr">
        <is>
          <t>Similac Neosure (Sinh non)</t>
        </is>
      </c>
      <c r="G106" s="28" t="n">
        <v>350000</v>
      </c>
      <c r="H106" s="28" t="n">
        <v>0</v>
      </c>
      <c r="I106" s="28">
        <f>H106*G106</f>
        <v/>
      </c>
      <c r="J106" s="28" t="n">
        <v>0</v>
      </c>
      <c r="K106" s="26" t="n">
        <v>22</v>
      </c>
      <c r="L106" s="28">
        <f>IF(K106&gt;0, J106/K106, 0)</f>
        <v/>
      </c>
      <c r="M106" s="28">
        <f>L106*30</f>
        <v/>
      </c>
      <c r="N106" s="43">
        <f>IF(L106&gt;0, I106/L106, IF(I106&gt;0, 999, 0))</f>
        <v/>
      </c>
      <c r="O106" s="44">
        <f>IF(N106=0, "HẾT HÀNG", IF(N106&lt;15, "NGUY CẤP (&lt;15d)", IF(N106&lt;=35, "TỐI ƯU (15-35d)", IF(N106&lt;=50, "CẢNH BÁO CAO", "ĐỌNG VỐN (&gt;50d)"))))</f>
        <v/>
      </c>
      <c r="P106" s="44">
        <f>IF(N106&lt;15, "ƯU TIÊN NHẬN ĐIỀU CHUYỂN", IF(N106&lt;=35, "DUY TRÌ VÒNG QUAY", IF(N106&lt;=50, "THEO DÕI HẠN CHẾ NHẬP", "BẮT BUỘC ĐIỀU CHUYỂN ĐI")))</f>
        <v/>
      </c>
    </row>
    <row r="107" ht="20" customHeight="1">
      <c r="A107" s="19" t="n">
        <v>105</v>
      </c>
      <c r="B107" s="19" t="inlineStr">
        <is>
          <t>110</t>
        </is>
      </c>
      <c r="C107" s="20" t="inlineStr">
        <is>
          <t>Tân Tập</t>
        </is>
      </c>
      <c r="D107" s="19" t="inlineStr">
        <is>
          <t>SKU-2906</t>
        </is>
      </c>
      <c r="E107" s="20" t="inlineStr">
        <is>
          <t>Similac Total Comfort 0+ 360g (trẻ 0-12 tháng tuổi)</t>
        </is>
      </c>
      <c r="F107" s="20" t="inlineStr">
        <is>
          <t>Similac Total Comfort</t>
        </is>
      </c>
      <c r="G107" s="21" t="n">
        <v>315000</v>
      </c>
      <c r="H107" s="21" t="n">
        <v>12</v>
      </c>
      <c r="I107" s="21">
        <f>H107*G107</f>
        <v/>
      </c>
      <c r="J107" s="21" t="n">
        <v>960000</v>
      </c>
      <c r="K107" s="19" t="n">
        <v>22</v>
      </c>
      <c r="L107" s="21">
        <f>IF(K107&gt;0, J107/K107, 0)</f>
        <v/>
      </c>
      <c r="M107" s="21">
        <f>L107*30</f>
        <v/>
      </c>
      <c r="N107" s="41">
        <f>IF(L107&gt;0, I107/L107, IF(I107&gt;0, 999, 0))</f>
        <v/>
      </c>
      <c r="O107" s="42">
        <f>IF(N107=0, "HẾT HÀNG", IF(N107&lt;15, "NGUY CẤP (&lt;15d)", IF(N107&lt;=35, "TỐI ƯU (15-35d)", IF(N107&lt;=50, "CẢNH BÁO CAO", "ĐỌNG VỐN (&gt;50d)"))))</f>
        <v/>
      </c>
      <c r="P107" s="42">
        <f>IF(N107&lt;15, "ƯU TIÊN NHẬN ĐIỀU CHUYỂN", IF(N107&lt;=35, "DUY TRÌ VÒNG QUAY", IF(N107&lt;=50, "THEO DÕI HẠN CHẾ NHẬP", "BẮT BUỘC ĐIỀU CHUYỂN ĐI")))</f>
        <v/>
      </c>
    </row>
    <row r="108" ht="20" customHeight="1">
      <c r="A108" s="26" t="n">
        <v>106</v>
      </c>
      <c r="B108" s="26" t="inlineStr">
        <is>
          <t>110</t>
        </is>
      </c>
      <c r="C108" s="27" t="inlineStr">
        <is>
          <t>Tân Tập</t>
        </is>
      </c>
      <c r="D108" s="26" t="inlineStr">
        <is>
          <t>SKU-1358</t>
        </is>
      </c>
      <c r="E108" s="27" t="inlineStr">
        <is>
          <t>Similac 2+ 1.6kg (trẻ từ 2 tuổi)</t>
        </is>
      </c>
      <c r="F108" s="27" t="inlineStr">
        <is>
          <t>Similac Thường</t>
        </is>
      </c>
      <c r="G108" s="28" t="n">
        <v>850000</v>
      </c>
      <c r="H108" s="28" t="n">
        <v>4</v>
      </c>
      <c r="I108" s="28">
        <f>H108*G108</f>
        <v/>
      </c>
      <c r="J108" s="28" t="n">
        <v>0</v>
      </c>
      <c r="K108" s="26" t="n">
        <v>22</v>
      </c>
      <c r="L108" s="28">
        <f>IF(K108&gt;0, J108/K108, 0)</f>
        <v/>
      </c>
      <c r="M108" s="28">
        <f>L108*30</f>
        <v/>
      </c>
      <c r="N108" s="43">
        <f>IF(L108&gt;0, I108/L108, IF(I108&gt;0, 999, 0))</f>
        <v/>
      </c>
      <c r="O108" s="44">
        <f>IF(N108=0, "HẾT HÀNG", IF(N108&lt;15, "NGUY CẤP (&lt;15d)", IF(N108&lt;=35, "TỐI ƯU (15-35d)", IF(N108&lt;=50, "CẢNH BÁO CAO", "ĐỌNG VỐN (&gt;50d)"))))</f>
        <v/>
      </c>
      <c r="P108" s="44">
        <f>IF(N108&lt;15, "ƯU TIÊN NHẬN ĐIỀU CHUYỂN", IF(N108&lt;=35, "DUY TRÌ VÒNG QUAY", IF(N108&lt;=50, "THEO DÕI HẠN CHẾ NHẬP", "BẮT BUỘC ĐIỀU CHUYỂN ĐI")))</f>
        <v/>
      </c>
    </row>
    <row r="109" ht="20" customHeight="1">
      <c r="A109" s="19" t="n">
        <v>107</v>
      </c>
      <c r="B109" s="19" t="inlineStr">
        <is>
          <t>110</t>
        </is>
      </c>
      <c r="C109" s="20" t="inlineStr">
        <is>
          <t>Tân Tập</t>
        </is>
      </c>
      <c r="D109" s="19" t="inlineStr">
        <is>
          <t>SKU-7090</t>
        </is>
      </c>
      <c r="E109" s="20" t="inlineStr">
        <is>
          <t>Similac 0+ 380g (trẻ từ 0 -12 tháng tuổi)</t>
        </is>
      </c>
      <c r="F109" s="20" t="inlineStr">
        <is>
          <t>Similac Thường</t>
        </is>
      </c>
      <c r="G109" s="21" t="n">
        <v>350000</v>
      </c>
      <c r="H109" s="21" t="n">
        <v>1</v>
      </c>
      <c r="I109" s="21">
        <f>H109*G109</f>
        <v/>
      </c>
      <c r="J109" s="21" t="n">
        <v>855000</v>
      </c>
      <c r="K109" s="19" t="n">
        <v>22</v>
      </c>
      <c r="L109" s="21">
        <f>IF(K109&gt;0, J109/K109, 0)</f>
        <v/>
      </c>
      <c r="M109" s="21">
        <f>L109*30</f>
        <v/>
      </c>
      <c r="N109" s="41">
        <f>IF(L109&gt;0, I109/L109, IF(I109&gt;0, 999, 0))</f>
        <v/>
      </c>
      <c r="O109" s="42">
        <f>IF(N109=0, "HẾT HÀNG", IF(N109&lt;15, "NGUY CẤP (&lt;15d)", IF(N109&lt;=35, "TỐI ƯU (15-35d)", IF(N109&lt;=50, "CẢNH BÁO CAO", "ĐỌNG VỐN (&gt;50d)"))))</f>
        <v/>
      </c>
      <c r="P109" s="42">
        <f>IF(N109&lt;15, "ƯU TIÊN NHẬN ĐIỀU CHUYỂN", IF(N109&lt;=35, "DUY TRÌ VÒNG QUAY", IF(N109&lt;=50, "THEO DÕI HẠN CHẾ NHẬP", "BẮT BUỘC ĐIỀU CHUYỂN ĐI")))</f>
        <v/>
      </c>
    </row>
    <row r="110" ht="20" customHeight="1">
      <c r="A110" s="26" t="n">
        <v>108</v>
      </c>
      <c r="B110" s="26" t="inlineStr">
        <is>
          <t>110</t>
        </is>
      </c>
      <c r="C110" s="27" t="inlineStr">
        <is>
          <t>Tân Tập</t>
        </is>
      </c>
      <c r="D110" s="26" t="inlineStr">
        <is>
          <t>SKU-9689</t>
        </is>
      </c>
      <c r="E110" s="27" t="inlineStr">
        <is>
          <t>Similac 1+ 1.6kg (trẻ từ 1-2 tuổi)</t>
        </is>
      </c>
      <c r="F110" s="27" t="inlineStr">
        <is>
          <t>Similac Thường</t>
        </is>
      </c>
      <c r="G110" s="28" t="n">
        <v>850000</v>
      </c>
      <c r="H110" s="28" t="n">
        <v>2</v>
      </c>
      <c r="I110" s="28">
        <f>H110*G110</f>
        <v/>
      </c>
      <c r="J110" s="28" t="n">
        <v>0</v>
      </c>
      <c r="K110" s="26" t="n">
        <v>22</v>
      </c>
      <c r="L110" s="28">
        <f>IF(K110&gt;0, J110/K110, 0)</f>
        <v/>
      </c>
      <c r="M110" s="28">
        <f>L110*30</f>
        <v/>
      </c>
      <c r="N110" s="43">
        <f>IF(L110&gt;0, I110/L110, IF(I110&gt;0, 999, 0))</f>
        <v/>
      </c>
      <c r="O110" s="44">
        <f>IF(N110=0, "HẾT HÀNG", IF(N110&lt;15, "NGUY CẤP (&lt;15d)", IF(N110&lt;=35, "TỐI ƯU (15-35d)", IF(N110&lt;=50, "CẢNH BÁO CAO", "ĐỌNG VỐN (&gt;50d)"))))</f>
        <v/>
      </c>
      <c r="P110" s="44">
        <f>IF(N110&lt;15, "ƯU TIÊN NHẬN ĐIỀU CHUYỂN", IF(N110&lt;=35, "DUY TRÌ VÒNG QUAY", IF(N110&lt;=50, "THEO DÕI HẠN CHẾ NHẬP", "BẮT BUỘC ĐIỀU CHUYỂN ĐI")))</f>
        <v/>
      </c>
    </row>
    <row r="111" ht="20" customHeight="1">
      <c r="A111" s="19" t="n">
        <v>109</v>
      </c>
      <c r="B111" s="19" t="inlineStr">
        <is>
          <t>110</t>
        </is>
      </c>
      <c r="C111" s="20" t="inlineStr">
        <is>
          <t>Tân Tập</t>
        </is>
      </c>
      <c r="D111" s="19" t="inlineStr">
        <is>
          <t>SKU-9010</t>
        </is>
      </c>
      <c r="E111" s="20" t="inlineStr">
        <is>
          <t>Similac Total Comfort 1+ 360g (trẻ 1-2 tuổi)</t>
        </is>
      </c>
      <c r="F111" s="20" t="inlineStr">
        <is>
          <t>Similac Total Comfort</t>
        </is>
      </c>
      <c r="G111" s="21" t="n">
        <v>315000</v>
      </c>
      <c r="H111" s="21" t="n">
        <v>0</v>
      </c>
      <c r="I111" s="21">
        <f>H111*G111</f>
        <v/>
      </c>
      <c r="J111" s="21" t="n">
        <v>0</v>
      </c>
      <c r="K111" s="19" t="n">
        <v>22</v>
      </c>
      <c r="L111" s="21">
        <f>IF(K111&gt;0, J111/K111, 0)</f>
        <v/>
      </c>
      <c r="M111" s="21">
        <f>L111*30</f>
        <v/>
      </c>
      <c r="N111" s="41">
        <f>IF(L111&gt;0, I111/L111, IF(I111&gt;0, 999, 0))</f>
        <v/>
      </c>
      <c r="O111" s="42">
        <f>IF(N111=0, "HẾT HÀNG", IF(N111&lt;15, "NGUY CẤP (&lt;15d)", IF(N111&lt;=35, "TỐI ƯU (15-35d)", IF(N111&lt;=50, "CẢNH BÁO CAO", "ĐỌNG VỐN (&gt;50d)"))))</f>
        <v/>
      </c>
      <c r="P111" s="42">
        <f>IF(N111&lt;15, "ƯU TIÊN NHẬN ĐIỀU CHUYỂN", IF(N111&lt;=35, "DUY TRÌ VÒNG QUAY", IF(N111&lt;=50, "THEO DÕI HẠN CHẾ NHẬP", "BẮT BUỘC ĐIỀU CHUYỂN ĐI")))</f>
        <v/>
      </c>
    </row>
    <row r="112" ht="20" customHeight="1">
      <c r="A112" s="26" t="n">
        <v>110</v>
      </c>
      <c r="B112" s="26" t="inlineStr">
        <is>
          <t>110</t>
        </is>
      </c>
      <c r="C112" s="27" t="inlineStr">
        <is>
          <t>Tân Tập</t>
        </is>
      </c>
      <c r="D112" s="26" t="inlineStr">
        <is>
          <t>SKU-9133</t>
        </is>
      </c>
      <c r="E112" s="27" t="inlineStr">
        <is>
          <t>Similac Neosure 370g (trẻ sinh non, nhẹ cân 0-12 tháng tuổi)</t>
        </is>
      </c>
      <c r="F112" s="27" t="inlineStr">
        <is>
          <t>Similac Neosure (Sinh non)</t>
        </is>
      </c>
      <c r="G112" s="28" t="n">
        <v>350000</v>
      </c>
      <c r="H112" s="28" t="n">
        <v>0</v>
      </c>
      <c r="I112" s="28">
        <f>H112*G112</f>
        <v/>
      </c>
      <c r="J112" s="28" t="n">
        <v>0</v>
      </c>
      <c r="K112" s="26" t="n">
        <v>22</v>
      </c>
      <c r="L112" s="28">
        <f>IF(K112&gt;0, J112/K112, 0)</f>
        <v/>
      </c>
      <c r="M112" s="28">
        <f>L112*30</f>
        <v/>
      </c>
      <c r="N112" s="43">
        <f>IF(L112&gt;0, I112/L112, IF(I112&gt;0, 999, 0))</f>
        <v/>
      </c>
      <c r="O112" s="44">
        <f>IF(N112=0, "HẾT HÀNG", IF(N112&lt;15, "NGUY CẤP (&lt;15d)", IF(N112&lt;=35, "TỐI ƯU (15-35d)", IF(N112&lt;=50, "CẢNH BÁO CAO", "ĐỌNG VỐN (&gt;50d)"))))</f>
        <v/>
      </c>
      <c r="P112" s="44">
        <f>IF(N112&lt;15, "ƯU TIÊN NHẬN ĐIỀU CHUYỂN", IF(N112&lt;=35, "DUY TRÌ VÒNG QUAY", IF(N112&lt;=50, "THEO DÕI HẠN CHẾ NHẬP", "BẮT BUỘC ĐIỀU CHUYỂN ĐI")))</f>
        <v/>
      </c>
    </row>
    <row r="113" ht="25" customHeight="1">
      <c r="A113" s="33" t="inlineStr"/>
      <c r="B113" s="33" t="inlineStr"/>
      <c r="C113" s="33" t="inlineStr">
        <is>
          <t>TỔNG CỘNG TỒN KHO &amp; BÁN HÀNG SKU</t>
        </is>
      </c>
      <c r="D113" s="33" t="n"/>
      <c r="E113" s="33" t="n"/>
      <c r="F113" s="33" t="n"/>
      <c r="G113" s="33" t="n"/>
      <c r="H113" s="34">
        <f>SUM(H3:H112)</f>
        <v/>
      </c>
      <c r="I113" s="34">
        <f>SUM(I3:I112)</f>
        <v/>
      </c>
      <c r="J113" s="34">
        <f>SUM(J3:J112)</f>
        <v/>
      </c>
      <c r="K113" s="33" t="n"/>
      <c r="L113" s="34">
        <f>SUM(L3:L112)</f>
        <v/>
      </c>
      <c r="M113" s="34">
        <f>SUM(M3:M112)</f>
        <v/>
      </c>
      <c r="N113" s="45">
        <f>IF(L113&gt;0, I113/L113, 0)</f>
        <v/>
      </c>
      <c r="O113" s="33" t="n"/>
      <c r="P113" s="33" t="n"/>
    </row>
  </sheetData>
  <mergeCells count="1">
    <mergeCell ref="A1:P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03"/>
  <sheetViews>
    <sheetView showGridLines="1" workbookViewId="0">
      <pane xSplit="4" ySplit="2" topLeftCell="E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6" customWidth="1" min="1" max="1"/>
    <col width="12" customWidth="1" min="2" max="2"/>
    <col width="26" customWidth="1" min="3" max="3"/>
    <col width="16" customWidth="1" min="4" max="4"/>
    <col width="11" customWidth="1" min="5" max="5"/>
    <col width="22" customWidth="1" min="6" max="6"/>
    <col width="24" customWidth="1" min="7" max="7"/>
    <col width="24" customWidth="1" min="8" max="8"/>
    <col width="24" customWidth="1" min="9" max="9"/>
    <col width="14" customWidth="1" min="10" max="10"/>
    <col width="30" customWidth="1" min="11" max="11"/>
    <col width="16" customWidth="1" min="12" max="12"/>
    <col width="22" customWidth="1" min="13" max="13"/>
    <col width="24" customWidth="1" min="14" max="14"/>
    <col width="20" customWidth="1" min="15" max="15"/>
    <col width="32" customWidth="1" min="16" max="16"/>
  </cols>
  <sheetData>
    <row r="1" ht="36" customHeight="1">
      <c r="A1" s="46" t="inlineStr">
        <is>
          <t>BI'S MART - HỆ THỐNG DỮ LIỆU KHÁCH HÀNG SỤT GIẢM (CHURN) &amp; DỰ BÁO TÁI MUA CRM THEO CHU KỲ IPT</t>
        </is>
      </c>
    </row>
    <row r="2" ht="26" customHeight="1">
      <c r="A2" s="5" t="inlineStr">
        <is>
          <t>STT</t>
        </is>
      </c>
      <c r="B2" s="5" t="inlineStr">
        <is>
          <t>MÃ KH</t>
        </is>
      </c>
      <c r="C2" s="5" t="inlineStr">
        <is>
          <t>TÊN KHÁCH HÀNG</t>
        </is>
      </c>
      <c r="D2" s="5" t="inlineStr">
        <is>
          <t>SỐ ĐIỆN THOẠI</t>
        </is>
      </c>
      <c r="E2" s="5" t="inlineStr">
        <is>
          <t>MÃ SHOP</t>
        </is>
      </c>
      <c r="F2" s="5" t="inlineStr">
        <is>
          <t>TÊN CỬA HÀNG</t>
        </is>
      </c>
      <c r="G2" s="5" t="inlineStr">
        <is>
          <t>DOANH SỐ THÁNG TRƯỚC (VNĐ)</t>
        </is>
      </c>
      <c r="H2" s="5" t="inlineStr">
        <is>
          <t>DOANH SỐ THÁNG NÀY (VNĐ)</t>
        </is>
      </c>
      <c r="I2" s="5" t="inlineStr">
        <is>
          <t>CHÊNH LỆCH BIẾN ĐỘNG (VNĐ)</t>
        </is>
      </c>
      <c r="J2" s="5" t="inlineStr">
        <is>
          <t>% BIẾN ĐỘNG</t>
        </is>
      </c>
      <c r="K2" s="5" t="inlineStr">
        <is>
          <t>SẢN PHẨM QUEN MUA</t>
        </is>
      </c>
      <c r="L2" s="5" t="inlineStr">
        <is>
          <t>CHU KỲ IPT (NGÀY)</t>
        </is>
      </c>
      <c r="M2" s="5" t="inlineStr">
        <is>
          <t>LẦN MUA CUỐI (YYYY-MM-DD)</t>
        </is>
      </c>
      <c r="N2" s="5" t="inlineStr">
        <is>
          <t>DỰ BÁO CẠN HÀNG (DUE DATE)</t>
        </is>
      </c>
      <c r="O2" s="5" t="inlineStr">
        <is>
          <t>TÌNH TRẠNG RỦI RO</t>
        </is>
      </c>
      <c r="P2" s="5" t="inlineStr">
        <is>
          <t>KỊCH BẢN CHĂM SÓC CSKH</t>
        </is>
      </c>
    </row>
    <row r="3" ht="20" customHeight="1">
      <c r="A3" s="19" t="n">
        <v>1</v>
      </c>
      <c r="B3" s="19" t="inlineStr">
        <is>
          <t>CUST_0001</t>
        </is>
      </c>
      <c r="C3" s="20" t="inlineStr">
        <is>
          <t>Anh Hoàng</t>
        </is>
      </c>
      <c r="D3" s="19" t="inlineStr">
        <is>
          <t>0913859381</t>
        </is>
      </c>
      <c r="E3" s="19" t="inlineStr">
        <is>
          <t>102</t>
        </is>
      </c>
      <c r="F3" s="20" t="inlineStr">
        <is>
          <t>Đông Thạnh</t>
        </is>
      </c>
      <c r="G3" s="21" t="n">
        <v>0</v>
      </c>
      <c r="H3" s="21" t="n">
        <v>1100000</v>
      </c>
      <c r="I3" s="21">
        <f>H3-G3</f>
        <v/>
      </c>
      <c r="J3" s="25">
        <f>IF(G3&gt;0, (H3-G3)/G3, 0)</f>
        <v/>
      </c>
      <c r="K3" s="20" t="inlineStr">
        <is>
          <t>Delimil Pro 0+ 800g</t>
        </is>
      </c>
      <c r="L3" s="19" t="n">
        <v>20</v>
      </c>
      <c r="M3" s="19" t="inlineStr">
        <is>
          <t>2026-09-17</t>
        </is>
      </c>
      <c r="N3" s="19">
        <f>DATE(YEAR(DATEVALUE(M3)), MONTH(DATEVALUE(M3)), DAY(DATEVALUE(M3))+20)</f>
        <v/>
      </c>
      <c r="O3" s="42">
        <f>IF(H3=0, "ĐÃ RỜI BỎ (CHURN)", IF(H3&lt;G3*0.5, "NGUY CƠ CAO (-50%)", "SUY GIẢM NHẸ"))</f>
        <v/>
      </c>
      <c r="P3" s="20">
        <f>IF(H3=0, "GỌI ĐIỆN THĂM KHÁM + TẶNG VOUCHER 50K", "GỬI TIN ZALO NHẮC TÁI MUA ĐÚNG CHU KỲ")</f>
        <v/>
      </c>
    </row>
    <row r="4" ht="20" customHeight="1">
      <c r="A4" s="26" t="n">
        <v>2</v>
      </c>
      <c r="B4" s="26" t="inlineStr">
        <is>
          <t>CUST_0002</t>
        </is>
      </c>
      <c r="C4" s="27" t="inlineStr">
        <is>
          <t>VÕ THI NGỌC</t>
        </is>
      </c>
      <c r="D4" s="26" t="inlineStr">
        <is>
          <t>0927854204</t>
        </is>
      </c>
      <c r="E4" s="26" t="inlineStr">
        <is>
          <t>102</t>
        </is>
      </c>
      <c r="F4" s="27" t="inlineStr">
        <is>
          <t>Đông Thạnh</t>
        </is>
      </c>
      <c r="G4" s="28" t="n">
        <v>10093000</v>
      </c>
      <c r="H4" s="28" t="n">
        <v>5998000</v>
      </c>
      <c r="I4" s="28">
        <f>H4-G4</f>
        <v/>
      </c>
      <c r="J4" s="32">
        <f>IF(G4&gt;0, (H4-G4)/G4, 0)</f>
        <v/>
      </c>
      <c r="K4" s="27" t="inlineStr">
        <is>
          <t>ColosBaby Gold 0+ 800g</t>
        </is>
      </c>
      <c r="L4" s="26" t="n">
        <v>18</v>
      </c>
      <c r="M4" s="26" t="inlineStr">
        <is>
          <t>2026-09-27</t>
        </is>
      </c>
      <c r="N4" s="26">
        <f>DATE(YEAR(DATEVALUE(M4)), MONTH(DATEVALUE(M4)), DAY(DATEVALUE(M4))+18)</f>
        <v/>
      </c>
      <c r="O4" s="44">
        <f>IF(H4=0, "ĐÃ RỜI BỎ (CHURN)", IF(H4&lt;G4*0.5, "NGUY CƠ CAO (-50%)", "SUY GIẢM NHẸ"))</f>
        <v/>
      </c>
      <c r="P4" s="27">
        <f>IF(H4=0, "GỌI ĐIỆN THĂM KHÁM + TẶNG VOUCHER 50K", "GỬI TIN ZALO NHẮC TÁI MUA ĐÚNG CHU KỲ")</f>
        <v/>
      </c>
    </row>
    <row r="5" ht="20" customHeight="1">
      <c r="A5" s="19" t="n">
        <v>3</v>
      </c>
      <c r="B5" s="19" t="inlineStr">
        <is>
          <t>CUST_0003</t>
        </is>
      </c>
      <c r="C5" s="20" t="inlineStr">
        <is>
          <t>BÙI VĂN ĐỒNG</t>
        </is>
      </c>
      <c r="D5" s="19" t="inlineStr">
        <is>
          <t>0985532132</t>
        </is>
      </c>
      <c r="E5" s="19" t="inlineStr">
        <is>
          <t>102</t>
        </is>
      </c>
      <c r="F5" s="20" t="inlineStr">
        <is>
          <t>Đông Thạnh</t>
        </is>
      </c>
      <c r="G5" s="21" t="n">
        <v>4010000</v>
      </c>
      <c r="H5" s="21" t="n">
        <v>0</v>
      </c>
      <c r="I5" s="21">
        <f>H5-G5</f>
        <v/>
      </c>
      <c r="J5" s="25">
        <f>IF(G5&gt;0, (H5-G5)/G5, 0)</f>
        <v/>
      </c>
      <c r="K5" s="20" t="inlineStr">
        <is>
          <t>Delimil Pro 0+ 800g</t>
        </is>
      </c>
      <c r="L5" s="19" t="n">
        <v>20</v>
      </c>
      <c r="M5" s="19" t="inlineStr">
        <is>
          <t>2026-09-10</t>
        </is>
      </c>
      <c r="N5" s="19">
        <f>DATE(YEAR(DATEVALUE(M5)), MONTH(DATEVALUE(M5)), DAY(DATEVALUE(M5))+20)</f>
        <v/>
      </c>
      <c r="O5" s="42">
        <f>IF(H5=0, "ĐÃ RỜI BỎ (CHURN)", IF(H5&lt;G5*0.5, "NGUY CƠ CAO (-50%)", "SUY GIẢM NHẸ"))</f>
        <v/>
      </c>
      <c r="P5" s="20">
        <f>IF(H5=0, "GỌI ĐIỆN THĂM KHÁM + TẶNG VOUCHER 50K", "GỬI TIN ZALO NHẮC TÁI MUA ĐÚNG CHU KỲ")</f>
        <v/>
      </c>
    </row>
    <row r="6" ht="20" customHeight="1">
      <c r="A6" s="26" t="n">
        <v>4</v>
      </c>
      <c r="B6" s="26" t="inlineStr">
        <is>
          <t>CUST_0004</t>
        </is>
      </c>
      <c r="C6" s="27" t="inlineStr">
        <is>
          <t>CHI TRANG</t>
        </is>
      </c>
      <c r="D6" s="26" t="inlineStr">
        <is>
          <t>0939617716</t>
        </is>
      </c>
      <c r="E6" s="26" t="inlineStr">
        <is>
          <t>102</t>
        </is>
      </c>
      <c r="F6" s="27" t="inlineStr">
        <is>
          <t>Đông Thạnh</t>
        </is>
      </c>
      <c r="G6" s="28" t="n">
        <v>0</v>
      </c>
      <c r="H6" s="28" t="n">
        <v>794000</v>
      </c>
      <c r="I6" s="28">
        <f>H6-G6</f>
        <v/>
      </c>
      <c r="J6" s="32">
        <f>IF(G6&gt;0, (H6-G6)/G6, 0)</f>
        <v/>
      </c>
      <c r="K6" s="27" t="inlineStr">
        <is>
          <t>ColosBaby Gold 0+ 800g</t>
        </is>
      </c>
      <c r="L6" s="26" t="n">
        <v>18</v>
      </c>
      <c r="M6" s="26" t="inlineStr">
        <is>
          <t>2026-09-10</t>
        </is>
      </c>
      <c r="N6" s="26">
        <f>DATE(YEAR(DATEVALUE(M6)), MONTH(DATEVALUE(M6)), DAY(DATEVALUE(M6))+18)</f>
        <v/>
      </c>
      <c r="O6" s="44">
        <f>IF(H6=0, "ĐÃ RỜI BỎ (CHURN)", IF(H6&lt;G6*0.5, "NGUY CƠ CAO (-50%)", "SUY GIẢM NHẸ"))</f>
        <v/>
      </c>
      <c r="P6" s="27">
        <f>IF(H6=0, "GỌI ĐIỆN THĂM KHÁM + TẶNG VOUCHER 50K", "GỬI TIN ZALO NHẮC TÁI MUA ĐÚNG CHU KỲ")</f>
        <v/>
      </c>
    </row>
    <row r="7" ht="20" customHeight="1">
      <c r="A7" s="19" t="n">
        <v>5</v>
      </c>
      <c r="B7" s="19" t="inlineStr">
        <is>
          <t>CUST_0005</t>
        </is>
      </c>
      <c r="C7" s="20" t="inlineStr">
        <is>
          <t>MAI THI DIỄM MY</t>
        </is>
      </c>
      <c r="D7" s="19" t="inlineStr">
        <is>
          <t>0993818658</t>
        </is>
      </c>
      <c r="E7" s="19" t="inlineStr">
        <is>
          <t>102</t>
        </is>
      </c>
      <c r="F7" s="20" t="inlineStr">
        <is>
          <t>Đông Thạnh</t>
        </is>
      </c>
      <c r="G7" s="21" t="n">
        <v>3790000</v>
      </c>
      <c r="H7" s="21" t="n">
        <v>0</v>
      </c>
      <c r="I7" s="21">
        <f>H7-G7</f>
        <v/>
      </c>
      <c r="J7" s="25">
        <f>IF(G7&gt;0, (H7-G7)/G7, 0)</f>
        <v/>
      </c>
      <c r="K7" s="20" t="inlineStr">
        <is>
          <t>ColosBaby Gold 0+ 800g</t>
        </is>
      </c>
      <c r="L7" s="19" t="n">
        <v>18</v>
      </c>
      <c r="M7" s="19" t="inlineStr">
        <is>
          <t>2026-09-23</t>
        </is>
      </c>
      <c r="N7" s="19">
        <f>DATE(YEAR(DATEVALUE(M7)), MONTH(DATEVALUE(M7)), DAY(DATEVALUE(M7))+18)</f>
        <v/>
      </c>
      <c r="O7" s="42">
        <f>IF(H7=0, "ĐÃ RỜI BỎ (CHURN)", IF(H7&lt;G7*0.5, "NGUY CƠ CAO (-50%)", "SUY GIẢM NHẸ"))</f>
        <v/>
      </c>
      <c r="P7" s="20">
        <f>IF(H7=0, "GỌI ĐIỆN THĂM KHÁM + TẶNG VOUCHER 50K", "GỬI TIN ZALO NHẮC TÁI MUA ĐÚNG CHU KỲ")</f>
        <v/>
      </c>
    </row>
    <row r="8" ht="20" customHeight="1">
      <c r="A8" s="26" t="n">
        <v>6</v>
      </c>
      <c r="B8" s="26" t="inlineStr">
        <is>
          <t>CUST_0006</t>
        </is>
      </c>
      <c r="C8" s="27" t="inlineStr">
        <is>
          <t>HUỲNH NHƯ</t>
        </is>
      </c>
      <c r="D8" s="26" t="inlineStr">
        <is>
          <t>0967703384</t>
        </is>
      </c>
      <c r="E8" s="26" t="inlineStr">
        <is>
          <t>102</t>
        </is>
      </c>
      <c r="F8" s="27" t="inlineStr">
        <is>
          <t>Đông Thạnh</t>
        </is>
      </c>
      <c r="G8" s="28" t="n">
        <v>1538000</v>
      </c>
      <c r="H8" s="28" t="n">
        <v>1936000</v>
      </c>
      <c r="I8" s="28">
        <f>H8-G8</f>
        <v/>
      </c>
      <c r="J8" s="32">
        <f>IF(G8&gt;0, (H8-G8)/G8, 0)</f>
        <v/>
      </c>
      <c r="K8" s="27" t="inlineStr">
        <is>
          <t>ColosBaby Gold 0+ 800g</t>
        </is>
      </c>
      <c r="L8" s="26" t="n">
        <v>18</v>
      </c>
      <c r="M8" s="26" t="inlineStr">
        <is>
          <t>2026-09-10</t>
        </is>
      </c>
      <c r="N8" s="26">
        <f>DATE(YEAR(DATEVALUE(M8)), MONTH(DATEVALUE(M8)), DAY(DATEVALUE(M8))+18)</f>
        <v/>
      </c>
      <c r="O8" s="44">
        <f>IF(H8=0, "ĐÃ RỜI BỎ (CHURN)", IF(H8&lt;G8*0.5, "NGUY CƠ CAO (-50%)", "SUY GIẢM NHẸ"))</f>
        <v/>
      </c>
      <c r="P8" s="27">
        <f>IF(H8=0, "GỌI ĐIỆN THĂM KHÁM + TẶNG VOUCHER 50K", "GỬI TIN ZALO NHẮC TÁI MUA ĐÚNG CHU KỲ")</f>
        <v/>
      </c>
    </row>
    <row r="9" ht="20" customHeight="1">
      <c r="A9" s="19" t="n">
        <v>7</v>
      </c>
      <c r="B9" s="19" t="inlineStr">
        <is>
          <t>CUST_0007</t>
        </is>
      </c>
      <c r="C9" s="20" t="inlineStr">
        <is>
          <t>LÊ THỊ NGỌC NGÀ</t>
        </is>
      </c>
      <c r="D9" s="19" t="inlineStr">
        <is>
          <t>0999532448</t>
        </is>
      </c>
      <c r="E9" s="19" t="inlineStr">
        <is>
          <t>102</t>
        </is>
      </c>
      <c r="F9" s="20" t="inlineStr">
        <is>
          <t>Đông Thạnh</t>
        </is>
      </c>
      <c r="G9" s="21" t="n">
        <v>3607000</v>
      </c>
      <c r="H9" s="21" t="n">
        <v>0</v>
      </c>
      <c r="I9" s="21">
        <f>H9-G9</f>
        <v/>
      </c>
      <c r="J9" s="25">
        <f>IF(G9&gt;0, (H9-G9)/G9, 0)</f>
        <v/>
      </c>
      <c r="K9" s="20" t="inlineStr">
        <is>
          <t>Aumil Avi Gold 750g</t>
        </is>
      </c>
      <c r="L9" s="19" t="n">
        <v>18</v>
      </c>
      <c r="M9" s="19" t="inlineStr">
        <is>
          <t>2026-09-18</t>
        </is>
      </c>
      <c r="N9" s="19">
        <f>DATE(YEAR(DATEVALUE(M9)), MONTH(DATEVALUE(M9)), DAY(DATEVALUE(M9))+18)</f>
        <v/>
      </c>
      <c r="O9" s="42">
        <f>IF(H9=0, "ĐÃ RỜI BỎ (CHURN)", IF(H9&lt;G9*0.5, "NGUY CƠ CAO (-50%)", "SUY GIẢM NHẸ"))</f>
        <v/>
      </c>
      <c r="P9" s="20">
        <f>IF(H9=0, "GỌI ĐIỆN THĂM KHÁM + TẶNG VOUCHER 50K", "GỬI TIN ZALO NHẮC TÁI MUA ĐÚNG CHU KỲ")</f>
        <v/>
      </c>
    </row>
    <row r="10" ht="20" customHeight="1">
      <c r="A10" s="26" t="n">
        <v>8</v>
      </c>
      <c r="B10" s="26" t="inlineStr">
        <is>
          <t>CUST_0008</t>
        </is>
      </c>
      <c r="C10" s="27" t="inlineStr">
        <is>
          <t>KIM TRANG</t>
        </is>
      </c>
      <c r="D10" s="26" t="inlineStr">
        <is>
          <t>0937881444</t>
        </is>
      </c>
      <c r="E10" s="26" t="inlineStr">
        <is>
          <t>102</t>
        </is>
      </c>
      <c r="F10" s="27" t="inlineStr">
        <is>
          <t>Đông Thạnh</t>
        </is>
      </c>
      <c r="G10" s="28" t="n">
        <v>0</v>
      </c>
      <c r="H10" s="28" t="n">
        <v>1000000</v>
      </c>
      <c r="I10" s="28">
        <f>H10-G10</f>
        <v/>
      </c>
      <c r="J10" s="32">
        <f>IF(G10&gt;0, (H10-G10)/G10, 0)</f>
        <v/>
      </c>
      <c r="K10" s="27" t="inlineStr">
        <is>
          <t>Aumil Avi Gold 750g</t>
        </is>
      </c>
      <c r="L10" s="26" t="n">
        <v>18</v>
      </c>
      <c r="M10" s="26" t="inlineStr">
        <is>
          <t>2026-09-13</t>
        </is>
      </c>
      <c r="N10" s="26">
        <f>DATE(YEAR(DATEVALUE(M10)), MONTH(DATEVALUE(M10)), DAY(DATEVALUE(M10))+18)</f>
        <v/>
      </c>
      <c r="O10" s="44">
        <f>IF(H10=0, "ĐÃ RỜI BỎ (CHURN)", IF(H10&lt;G10*0.5, "NGUY CƠ CAO (-50%)", "SUY GIẢM NHẸ"))</f>
        <v/>
      </c>
      <c r="P10" s="27">
        <f>IF(H10=0, "GỌI ĐIỆN THĂM KHÁM + TẶNG VOUCHER 50K", "GỬI TIN ZALO NHẮC TÁI MUA ĐÚNG CHU KỲ")</f>
        <v/>
      </c>
    </row>
    <row r="11" ht="20" customHeight="1">
      <c r="A11" s="19" t="n">
        <v>9</v>
      </c>
      <c r="B11" s="19" t="inlineStr">
        <is>
          <t>CUST_0009</t>
        </is>
      </c>
      <c r="C11" s="20" t="inlineStr">
        <is>
          <t>BICH TRÂM</t>
        </is>
      </c>
      <c r="D11" s="19" t="inlineStr">
        <is>
          <t>0958199467</t>
        </is>
      </c>
      <c r="E11" s="19" t="inlineStr">
        <is>
          <t>102</t>
        </is>
      </c>
      <c r="F11" s="20" t="inlineStr">
        <is>
          <t>Đông Thạnh</t>
        </is>
      </c>
      <c r="G11" s="21" t="n">
        <v>3625000</v>
      </c>
      <c r="H11" s="21" t="n">
        <v>151000</v>
      </c>
      <c r="I11" s="21">
        <f>H11-G11</f>
        <v/>
      </c>
      <c r="J11" s="25">
        <f>IF(G11&gt;0, (H11-G11)/G11, 0)</f>
        <v/>
      </c>
      <c r="K11" s="20" t="inlineStr">
        <is>
          <t>Delimil Pro 0+ 800g</t>
        </is>
      </c>
      <c r="L11" s="19" t="n">
        <v>20</v>
      </c>
      <c r="M11" s="19" t="inlineStr">
        <is>
          <t>2026-09-21</t>
        </is>
      </c>
      <c r="N11" s="19">
        <f>DATE(YEAR(DATEVALUE(M11)), MONTH(DATEVALUE(M11)), DAY(DATEVALUE(M11))+20)</f>
        <v/>
      </c>
      <c r="O11" s="42">
        <f>IF(H11=0, "ĐÃ RỜI BỎ (CHURN)", IF(H11&lt;G11*0.5, "NGUY CƠ CAO (-50%)", "SUY GIẢM NHẸ"))</f>
        <v/>
      </c>
      <c r="P11" s="20">
        <f>IF(H11=0, "GỌI ĐIỆN THĂM KHÁM + TẶNG VOUCHER 50K", "GỬI TIN ZALO NHẮC TÁI MUA ĐÚNG CHU KỲ")</f>
        <v/>
      </c>
    </row>
    <row r="12" ht="20" customHeight="1">
      <c r="A12" s="26" t="n">
        <v>10</v>
      </c>
      <c r="B12" s="26" t="inlineStr">
        <is>
          <t>CUST_0010</t>
        </is>
      </c>
      <c r="C12" s="27" t="inlineStr">
        <is>
          <t>LÊ THỊ KIM THOA</t>
        </is>
      </c>
      <c r="D12" s="26" t="inlineStr">
        <is>
          <t>0943926144</t>
        </is>
      </c>
      <c r="E12" s="26" t="inlineStr">
        <is>
          <t>102</t>
        </is>
      </c>
      <c r="F12" s="27" t="inlineStr">
        <is>
          <t>Đông Thạnh</t>
        </is>
      </c>
      <c r="G12" s="28" t="n">
        <v>3262000</v>
      </c>
      <c r="H12" s="28" t="n">
        <v>0</v>
      </c>
      <c r="I12" s="28">
        <f>H12-G12</f>
        <v/>
      </c>
      <c r="J12" s="32">
        <f>IF(G12&gt;0, (H12-G12)/G12, 0)</f>
        <v/>
      </c>
      <c r="K12" s="27" t="inlineStr">
        <is>
          <t>Optimum Gold 2 800g</t>
        </is>
      </c>
      <c r="L12" s="26" t="n">
        <v>20</v>
      </c>
      <c r="M12" s="26" t="inlineStr">
        <is>
          <t>2026-09-24</t>
        </is>
      </c>
      <c r="N12" s="26">
        <f>DATE(YEAR(DATEVALUE(M12)), MONTH(DATEVALUE(M12)), DAY(DATEVALUE(M12))+20)</f>
        <v/>
      </c>
      <c r="O12" s="44">
        <f>IF(H12=0, "ĐÃ RỜI BỎ (CHURN)", IF(H12&lt;G12*0.5, "NGUY CƠ CAO (-50%)", "SUY GIẢM NHẸ"))</f>
        <v/>
      </c>
      <c r="P12" s="27">
        <f>IF(H12=0, "GỌI ĐIỆN THĂM KHÁM + TẶNG VOUCHER 50K", "GỬI TIN ZALO NHẮC TÁI MUA ĐÚNG CHU KỲ")</f>
        <v/>
      </c>
    </row>
    <row r="13" ht="20" customHeight="1">
      <c r="A13" s="19" t="n">
        <v>11</v>
      </c>
      <c r="B13" s="19" t="inlineStr">
        <is>
          <t>CUST_0011</t>
        </is>
      </c>
      <c r="C13" s="20" t="inlineStr">
        <is>
          <t>NGUYỄN THI KIM NGÂN</t>
        </is>
      </c>
      <c r="D13" s="19" t="inlineStr">
        <is>
          <t>0925487180</t>
        </is>
      </c>
      <c r="E13" s="19" t="inlineStr">
        <is>
          <t>102</t>
        </is>
      </c>
      <c r="F13" s="20" t="inlineStr">
        <is>
          <t>Đông Thạnh</t>
        </is>
      </c>
      <c r="G13" s="21" t="n">
        <v>3557000</v>
      </c>
      <c r="H13" s="21" t="n">
        <v>880000</v>
      </c>
      <c r="I13" s="21">
        <f>H13-G13</f>
        <v/>
      </c>
      <c r="J13" s="25">
        <f>IF(G13&gt;0, (H13-G13)/G13, 0)</f>
        <v/>
      </c>
      <c r="K13" s="20" t="inlineStr">
        <is>
          <t>SBPS Grow đỏ 180ml (Nuti)</t>
        </is>
      </c>
      <c r="L13" s="19" t="n">
        <v>12</v>
      </c>
      <c r="M13" s="19" t="inlineStr">
        <is>
          <t>2026-09-27</t>
        </is>
      </c>
      <c r="N13" s="19">
        <f>DATE(YEAR(DATEVALUE(M13)), MONTH(DATEVALUE(M13)), DAY(DATEVALUE(M13))+12)</f>
        <v/>
      </c>
      <c r="O13" s="42">
        <f>IF(H13=0, "ĐÃ RỜI BỎ (CHURN)", IF(H13&lt;G13*0.5, "NGUY CƠ CAO (-50%)", "SUY GIẢM NHẸ"))</f>
        <v/>
      </c>
      <c r="P13" s="20">
        <f>IF(H13=0, "GỌI ĐIỆN THĂM KHÁM + TẶNG VOUCHER 50K", "GỬI TIN ZALO NHẮC TÁI MUA ĐÚNG CHU KỲ")</f>
        <v/>
      </c>
    </row>
    <row r="14" ht="20" customHeight="1">
      <c r="A14" s="26" t="n">
        <v>12</v>
      </c>
      <c r="B14" s="26" t="inlineStr">
        <is>
          <t>CUST_0012</t>
        </is>
      </c>
      <c r="C14" s="27" t="inlineStr">
        <is>
          <t>NGÔ THỊ GIA HUỆ</t>
        </is>
      </c>
      <c r="D14" s="26" t="inlineStr">
        <is>
          <t>0990733982</t>
        </is>
      </c>
      <c r="E14" s="26" t="inlineStr">
        <is>
          <t>102</t>
        </is>
      </c>
      <c r="F14" s="27" t="inlineStr">
        <is>
          <t>Đông Thạnh</t>
        </is>
      </c>
      <c r="G14" s="28" t="n">
        <v>118000</v>
      </c>
      <c r="H14" s="28" t="n">
        <v>355000</v>
      </c>
      <c r="I14" s="28">
        <f>H14-G14</f>
        <v/>
      </c>
      <c r="J14" s="32">
        <f>IF(G14&gt;0, (H14-G14)/G14, 0)</f>
        <v/>
      </c>
      <c r="K14" s="27" t="inlineStr">
        <is>
          <t>Tã Quần Sumo XL46</t>
        </is>
      </c>
      <c r="L14" s="26" t="n">
        <v>14</v>
      </c>
      <c r="M14" s="26" t="inlineStr">
        <is>
          <t>2026-09-21</t>
        </is>
      </c>
      <c r="N14" s="26">
        <f>DATE(YEAR(DATEVALUE(M14)), MONTH(DATEVALUE(M14)), DAY(DATEVALUE(M14))+14)</f>
        <v/>
      </c>
      <c r="O14" s="44">
        <f>IF(H14=0, "ĐÃ RỜI BỎ (CHURN)", IF(H14&lt;G14*0.5, "NGUY CƠ CAO (-50%)", "SUY GIẢM NHẸ"))</f>
        <v/>
      </c>
      <c r="P14" s="27">
        <f>IF(H14=0, "GỌI ĐIỆN THĂM KHÁM + TẶNG VOUCHER 50K", "GỬI TIN ZALO NHẮC TÁI MUA ĐÚNG CHU KỲ")</f>
        <v/>
      </c>
    </row>
    <row r="15" ht="20" customHeight="1">
      <c r="A15" s="19" t="n">
        <v>13</v>
      </c>
      <c r="B15" s="19" t="inlineStr">
        <is>
          <t>CUST_0013</t>
        </is>
      </c>
      <c r="C15" s="20" t="inlineStr">
        <is>
          <t>NGÔ THỊ HỒNG NHUNG</t>
        </is>
      </c>
      <c r="D15" s="19" t="inlineStr">
        <is>
          <t>0934821171</t>
        </is>
      </c>
      <c r="E15" s="19" t="inlineStr">
        <is>
          <t>102</t>
        </is>
      </c>
      <c r="F15" s="20" t="inlineStr">
        <is>
          <t>Đông Thạnh</t>
        </is>
      </c>
      <c r="G15" s="21" t="n">
        <v>0</v>
      </c>
      <c r="H15" s="21" t="n">
        <v>0</v>
      </c>
      <c r="I15" s="21">
        <f>H15-G15</f>
        <v/>
      </c>
      <c r="J15" s="25">
        <f>IF(G15&gt;0, (H15-G15)/G15, 0)</f>
        <v/>
      </c>
      <c r="K15" s="20" t="inlineStr">
        <is>
          <t>Optimum Gold 2 800g</t>
        </is>
      </c>
      <c r="L15" s="19" t="n">
        <v>20</v>
      </c>
      <c r="M15" s="19" t="inlineStr">
        <is>
          <t>2026-09-11</t>
        </is>
      </c>
      <c r="N15" s="19">
        <f>DATE(YEAR(DATEVALUE(M15)), MONTH(DATEVALUE(M15)), DAY(DATEVALUE(M15))+20)</f>
        <v/>
      </c>
      <c r="O15" s="42">
        <f>IF(H15=0, "ĐÃ RỜI BỎ (CHURN)", IF(H15&lt;G15*0.5, "NGUY CƠ CAO (-50%)", "SUY GIẢM NHẸ"))</f>
        <v/>
      </c>
      <c r="P15" s="20">
        <f>IF(H15=0, "GỌI ĐIỆN THĂM KHÁM + TẶNG VOUCHER 50K", "GỬI TIN ZALO NHẮC TÁI MUA ĐÚNG CHU KỲ")</f>
        <v/>
      </c>
    </row>
    <row r="16" ht="20" customHeight="1">
      <c r="A16" s="26" t="n">
        <v>14</v>
      </c>
      <c r="B16" s="26" t="inlineStr">
        <is>
          <t>CUST_0014</t>
        </is>
      </c>
      <c r="C16" s="27" t="inlineStr">
        <is>
          <t>NGUYỄN THỊ THUÝ AN</t>
        </is>
      </c>
      <c r="D16" s="26" t="inlineStr">
        <is>
          <t>0947181975</t>
        </is>
      </c>
      <c r="E16" s="26" t="inlineStr">
        <is>
          <t>102</t>
        </is>
      </c>
      <c r="F16" s="27" t="inlineStr">
        <is>
          <t>Đông Thạnh</t>
        </is>
      </c>
      <c r="G16" s="28" t="n">
        <v>2463000</v>
      </c>
      <c r="H16" s="28" t="n">
        <v>0</v>
      </c>
      <c r="I16" s="28">
        <f>H16-G16</f>
        <v/>
      </c>
      <c r="J16" s="32">
        <f>IF(G16&gt;0, (H16-G16)/G16, 0)</f>
        <v/>
      </c>
      <c r="K16" s="27" t="inlineStr">
        <is>
          <t>ColosBaby Gold 0+ 800g</t>
        </is>
      </c>
      <c r="L16" s="26" t="n">
        <v>18</v>
      </c>
      <c r="M16" s="26" t="inlineStr">
        <is>
          <t>2026-09-17</t>
        </is>
      </c>
      <c r="N16" s="26">
        <f>DATE(YEAR(DATEVALUE(M16)), MONTH(DATEVALUE(M16)), DAY(DATEVALUE(M16))+18)</f>
        <v/>
      </c>
      <c r="O16" s="44">
        <f>IF(H16=0, "ĐÃ RỜI BỎ (CHURN)", IF(H16&lt;G16*0.5, "NGUY CƠ CAO (-50%)", "SUY GIẢM NHẸ"))</f>
        <v/>
      </c>
      <c r="P16" s="27">
        <f>IF(H16=0, "GỌI ĐIỆN THĂM KHÁM + TẶNG VOUCHER 50K", "GỬI TIN ZALO NHẮC TÁI MUA ĐÚNG CHU KỲ")</f>
        <v/>
      </c>
    </row>
    <row r="17" ht="20" customHeight="1">
      <c r="A17" s="19" t="n">
        <v>15</v>
      </c>
      <c r="B17" s="19" t="inlineStr">
        <is>
          <t>CUST_0015</t>
        </is>
      </c>
      <c r="C17" s="20" t="inlineStr">
        <is>
          <t>TRẦN THI TRÚC PHƯƠNG</t>
        </is>
      </c>
      <c r="D17" s="19" t="inlineStr">
        <is>
          <t>0958384564</t>
        </is>
      </c>
      <c r="E17" s="19" t="inlineStr">
        <is>
          <t>102</t>
        </is>
      </c>
      <c r="F17" s="20" t="inlineStr">
        <is>
          <t>Đông Thạnh</t>
        </is>
      </c>
      <c r="G17" s="21" t="n">
        <v>2434000</v>
      </c>
      <c r="H17" s="21" t="n">
        <v>0</v>
      </c>
      <c r="I17" s="21">
        <f>H17-G17</f>
        <v/>
      </c>
      <c r="J17" s="25">
        <f>IF(G17&gt;0, (H17-G17)/G17, 0)</f>
        <v/>
      </c>
      <c r="K17" s="20" t="inlineStr">
        <is>
          <t>Delimil Pro 0+ 800g</t>
        </is>
      </c>
      <c r="L17" s="19" t="n">
        <v>20</v>
      </c>
      <c r="M17" s="19" t="inlineStr">
        <is>
          <t>2026-09-21</t>
        </is>
      </c>
      <c r="N17" s="19">
        <f>DATE(YEAR(DATEVALUE(M17)), MONTH(DATEVALUE(M17)), DAY(DATEVALUE(M17))+20)</f>
        <v/>
      </c>
      <c r="O17" s="42">
        <f>IF(H17=0, "ĐÃ RỜI BỎ (CHURN)", IF(H17&lt;G17*0.5, "NGUY CƠ CAO (-50%)", "SUY GIẢM NHẸ"))</f>
        <v/>
      </c>
      <c r="P17" s="20">
        <f>IF(H17=0, "GỌI ĐIỆN THĂM KHÁM + TẶNG VOUCHER 50K", "GỬI TIN ZALO NHẮC TÁI MUA ĐÚNG CHU KỲ")</f>
        <v/>
      </c>
    </row>
    <row r="18" ht="20" customHeight="1">
      <c r="A18" s="26" t="n">
        <v>16</v>
      </c>
      <c r="B18" s="26" t="inlineStr">
        <is>
          <t>CUST_0016</t>
        </is>
      </c>
      <c r="C18" s="27" t="inlineStr">
        <is>
          <t>TRẦN THI THU TÂM</t>
        </is>
      </c>
      <c r="D18" s="26" t="inlineStr">
        <is>
          <t>0957463314</t>
        </is>
      </c>
      <c r="E18" s="26" t="inlineStr">
        <is>
          <t>102</t>
        </is>
      </c>
      <c r="F18" s="27" t="inlineStr">
        <is>
          <t>Đông Thạnh</t>
        </is>
      </c>
      <c r="G18" s="28" t="n">
        <v>2306000</v>
      </c>
      <c r="H18" s="28" t="n">
        <v>0</v>
      </c>
      <c r="I18" s="28">
        <f>H18-G18</f>
        <v/>
      </c>
      <c r="J18" s="32">
        <f>IF(G18&gt;0, (H18-G18)/G18, 0)</f>
        <v/>
      </c>
      <c r="K18" s="27" t="inlineStr">
        <is>
          <t>Aumil Avi Gold 750g</t>
        </is>
      </c>
      <c r="L18" s="26" t="n">
        <v>18</v>
      </c>
      <c r="M18" s="26" t="inlineStr">
        <is>
          <t>2026-09-18</t>
        </is>
      </c>
      <c r="N18" s="26">
        <f>DATE(YEAR(DATEVALUE(M18)), MONTH(DATEVALUE(M18)), DAY(DATEVALUE(M18))+18)</f>
        <v/>
      </c>
      <c r="O18" s="44">
        <f>IF(H18=0, "ĐÃ RỜI BỎ (CHURN)", IF(H18&lt;G18*0.5, "NGUY CƠ CAO (-50%)", "SUY GIẢM NHẸ"))</f>
        <v/>
      </c>
      <c r="P18" s="27">
        <f>IF(H18=0, "GỌI ĐIỆN THĂM KHÁM + TẶNG VOUCHER 50K", "GỬI TIN ZALO NHẮC TÁI MUA ĐÚNG CHU KỲ")</f>
        <v/>
      </c>
    </row>
    <row r="19" ht="20" customHeight="1">
      <c r="A19" s="19" t="n">
        <v>17</v>
      </c>
      <c r="B19" s="19" t="inlineStr">
        <is>
          <t>CUST_0017</t>
        </is>
      </c>
      <c r="C19" s="20" t="inlineStr">
        <is>
          <t>NGUYỄN THỊ KIM NGÂN</t>
        </is>
      </c>
      <c r="D19" s="19" t="inlineStr">
        <is>
          <t>0987750275</t>
        </is>
      </c>
      <c r="E19" s="19" t="inlineStr">
        <is>
          <t>102</t>
        </is>
      </c>
      <c r="F19" s="20" t="inlineStr">
        <is>
          <t>Đông Thạnh</t>
        </is>
      </c>
      <c r="G19" s="21" t="n">
        <v>455000</v>
      </c>
      <c r="H19" s="21" t="n">
        <v>904000</v>
      </c>
      <c r="I19" s="21">
        <f>H19-G19</f>
        <v/>
      </c>
      <c r="J19" s="25">
        <f>IF(G19&gt;0, (H19-G19)/G19, 0)</f>
        <v/>
      </c>
      <c r="K19" s="20" t="inlineStr">
        <is>
          <t>Delimil Pro 0+ 800g</t>
        </is>
      </c>
      <c r="L19" s="19" t="n">
        <v>20</v>
      </c>
      <c r="M19" s="19" t="inlineStr">
        <is>
          <t>2026-09-27</t>
        </is>
      </c>
      <c r="N19" s="19">
        <f>DATE(YEAR(DATEVALUE(M19)), MONTH(DATEVALUE(M19)), DAY(DATEVALUE(M19))+20)</f>
        <v/>
      </c>
      <c r="O19" s="42">
        <f>IF(H19=0, "ĐÃ RỜI BỎ (CHURN)", IF(H19&lt;G19*0.5, "NGUY CƠ CAO (-50%)", "SUY GIẢM NHẸ"))</f>
        <v/>
      </c>
      <c r="P19" s="20">
        <f>IF(H19=0, "GỌI ĐIỆN THĂM KHÁM + TẶNG VOUCHER 50K", "GỬI TIN ZALO NHẮC TÁI MUA ĐÚNG CHU KỲ")</f>
        <v/>
      </c>
    </row>
    <row r="20" ht="20" customHeight="1">
      <c r="A20" s="26" t="n">
        <v>18</v>
      </c>
      <c r="B20" s="26" t="inlineStr">
        <is>
          <t>CUST_0018</t>
        </is>
      </c>
      <c r="C20" s="27" t="inlineStr">
        <is>
          <t>NGUYỄN THỊ MỸ DUYÊN</t>
        </is>
      </c>
      <c r="D20" s="26" t="inlineStr">
        <is>
          <t>0930573488</t>
        </is>
      </c>
      <c r="E20" s="26" t="inlineStr">
        <is>
          <t>102</t>
        </is>
      </c>
      <c r="F20" s="27" t="inlineStr">
        <is>
          <t>Đông Thạnh</t>
        </is>
      </c>
      <c r="G20" s="28" t="n">
        <v>889000</v>
      </c>
      <c r="H20" s="28" t="n">
        <v>1873000</v>
      </c>
      <c r="I20" s="28">
        <f>H20-G20</f>
        <v/>
      </c>
      <c r="J20" s="32">
        <f>IF(G20&gt;0, (H20-G20)/G20, 0)</f>
        <v/>
      </c>
      <c r="K20" s="27" t="inlineStr">
        <is>
          <t>ColosBaby Gold 0+ 800g</t>
        </is>
      </c>
      <c r="L20" s="26" t="n">
        <v>18</v>
      </c>
      <c r="M20" s="26" t="inlineStr">
        <is>
          <t>2026-09-18</t>
        </is>
      </c>
      <c r="N20" s="26">
        <f>DATE(YEAR(DATEVALUE(M20)), MONTH(DATEVALUE(M20)), DAY(DATEVALUE(M20))+18)</f>
        <v/>
      </c>
      <c r="O20" s="44">
        <f>IF(H20=0, "ĐÃ RỜI BỎ (CHURN)", IF(H20&lt;G20*0.5, "NGUY CƠ CAO (-50%)", "SUY GIẢM NHẸ"))</f>
        <v/>
      </c>
      <c r="P20" s="27">
        <f>IF(H20=0, "GỌI ĐIỆN THĂM KHÁM + TẶNG VOUCHER 50K", "GỬI TIN ZALO NHẮC TÁI MUA ĐÚNG CHU KỲ")</f>
        <v/>
      </c>
    </row>
    <row r="21" ht="20" customHeight="1">
      <c r="A21" s="19" t="n">
        <v>19</v>
      </c>
      <c r="B21" s="19" t="inlineStr">
        <is>
          <t>CUST_0019</t>
        </is>
      </c>
      <c r="C21" s="20" t="inlineStr">
        <is>
          <t>NGUYỄN THỊ MỸ LINH</t>
        </is>
      </c>
      <c r="D21" s="19" t="inlineStr">
        <is>
          <t>0938801432</t>
        </is>
      </c>
      <c r="E21" s="19" t="inlineStr">
        <is>
          <t>102</t>
        </is>
      </c>
      <c r="F21" s="20" t="inlineStr">
        <is>
          <t>Đông Thạnh</t>
        </is>
      </c>
      <c r="G21" s="21" t="n">
        <v>370000</v>
      </c>
      <c r="H21" s="21" t="n">
        <v>799000</v>
      </c>
      <c r="I21" s="21">
        <f>H21-G21</f>
        <v/>
      </c>
      <c r="J21" s="25">
        <f>IF(G21&gt;0, (H21-G21)/G21, 0)</f>
        <v/>
      </c>
      <c r="K21" s="20" t="inlineStr">
        <is>
          <t>SBPS Grow đỏ 180ml (Nuti)</t>
        </is>
      </c>
      <c r="L21" s="19" t="n">
        <v>12</v>
      </c>
      <c r="M21" s="19" t="inlineStr">
        <is>
          <t>2026-09-11</t>
        </is>
      </c>
      <c r="N21" s="19">
        <f>DATE(YEAR(DATEVALUE(M21)), MONTH(DATEVALUE(M21)), DAY(DATEVALUE(M21))+12)</f>
        <v/>
      </c>
      <c r="O21" s="42">
        <f>IF(H21=0, "ĐÃ RỜI BỎ (CHURN)", IF(H21&lt;G21*0.5, "NGUY CƠ CAO (-50%)", "SUY GIẢM NHẸ"))</f>
        <v/>
      </c>
      <c r="P21" s="20">
        <f>IF(H21=0, "GỌI ĐIỆN THĂM KHÁM + TẶNG VOUCHER 50K", "GỬI TIN ZALO NHẮC TÁI MUA ĐÚNG CHU KỲ")</f>
        <v/>
      </c>
    </row>
    <row r="22" ht="20" customHeight="1">
      <c r="A22" s="26" t="n">
        <v>20</v>
      </c>
      <c r="B22" s="26" t="inlineStr">
        <is>
          <t>CUST_0020</t>
        </is>
      </c>
      <c r="C22" s="27" t="inlineStr">
        <is>
          <t>NGUYỄN THỊ MỸ PHƯỢNG</t>
        </is>
      </c>
      <c r="D22" s="26" t="inlineStr">
        <is>
          <t>0950510374</t>
        </is>
      </c>
      <c r="E22" s="26" t="inlineStr">
        <is>
          <t>102</t>
        </is>
      </c>
      <c r="F22" s="27" t="inlineStr">
        <is>
          <t>Đông Thạnh</t>
        </is>
      </c>
      <c r="G22" s="28" t="n">
        <v>214000</v>
      </c>
      <c r="H22" s="28" t="n">
        <v>355000</v>
      </c>
      <c r="I22" s="28">
        <f>H22-G22</f>
        <v/>
      </c>
      <c r="J22" s="32">
        <f>IF(G22&gt;0, (H22-G22)/G22, 0)</f>
        <v/>
      </c>
      <c r="K22" s="27" t="inlineStr">
        <is>
          <t>Similac Total Protection 0+ 850g</t>
        </is>
      </c>
      <c r="L22" s="26" t="n">
        <v>18</v>
      </c>
      <c r="M22" s="26" t="inlineStr">
        <is>
          <t>2026-09-12</t>
        </is>
      </c>
      <c r="N22" s="26">
        <f>DATE(YEAR(DATEVALUE(M22)), MONTH(DATEVALUE(M22)), DAY(DATEVALUE(M22))+18)</f>
        <v/>
      </c>
      <c r="O22" s="44">
        <f>IF(H22=0, "ĐÃ RỜI BỎ (CHURN)", IF(H22&lt;G22*0.5, "NGUY CƠ CAO (-50%)", "SUY GIẢM NHẸ"))</f>
        <v/>
      </c>
      <c r="P22" s="27">
        <f>IF(H22=0, "GỌI ĐIỆN THĂM KHÁM + TẶNG VOUCHER 50K", "GỬI TIN ZALO NHẮC TÁI MUA ĐÚNG CHU KỲ")</f>
        <v/>
      </c>
    </row>
    <row r="23" ht="20" customHeight="1">
      <c r="A23" s="19" t="n">
        <v>21</v>
      </c>
      <c r="B23" s="19" t="inlineStr">
        <is>
          <t>CUST_0021</t>
        </is>
      </c>
      <c r="C23" s="20" t="inlineStr">
        <is>
          <t>ĐỖ MINH TUẤN</t>
        </is>
      </c>
      <c r="D23" s="19" t="inlineStr">
        <is>
          <t>0950317771</t>
        </is>
      </c>
      <c r="E23" s="19" t="inlineStr">
        <is>
          <t>102</t>
        </is>
      </c>
      <c r="F23" s="20" t="inlineStr">
        <is>
          <t>Đông Thạnh</t>
        </is>
      </c>
      <c r="G23" s="21" t="n">
        <v>3213000</v>
      </c>
      <c r="H23" s="21" t="n">
        <v>1104000</v>
      </c>
      <c r="I23" s="21">
        <f>H23-G23</f>
        <v/>
      </c>
      <c r="J23" s="25">
        <f>IF(G23&gt;0, (H23-G23)/G23, 0)</f>
        <v/>
      </c>
      <c r="K23" s="20" t="inlineStr">
        <is>
          <t>Optimum Gold 2 800g</t>
        </is>
      </c>
      <c r="L23" s="19" t="n">
        <v>20</v>
      </c>
      <c r="M23" s="19" t="inlineStr">
        <is>
          <t>2026-09-25</t>
        </is>
      </c>
      <c r="N23" s="19">
        <f>DATE(YEAR(DATEVALUE(M23)), MONTH(DATEVALUE(M23)), DAY(DATEVALUE(M23))+20)</f>
        <v/>
      </c>
      <c r="O23" s="42">
        <f>IF(H23=0, "ĐÃ RỜI BỎ (CHURN)", IF(H23&lt;G23*0.5, "NGUY CƠ CAO (-50%)", "SUY GIẢM NHẸ"))</f>
        <v/>
      </c>
      <c r="P23" s="20">
        <f>IF(H23=0, "GỌI ĐIỆN THĂM KHÁM + TẶNG VOUCHER 50K", "GỬI TIN ZALO NHẮC TÁI MUA ĐÚNG CHU KỲ")</f>
        <v/>
      </c>
    </row>
    <row r="24" ht="20" customHeight="1">
      <c r="A24" s="26" t="n">
        <v>22</v>
      </c>
      <c r="B24" s="26" t="inlineStr">
        <is>
          <t>CUST_0022</t>
        </is>
      </c>
      <c r="C24" s="27" t="inlineStr">
        <is>
          <t>NGUYỄN THỊ THUỲ DƯƠNG</t>
        </is>
      </c>
      <c r="D24" s="26" t="inlineStr">
        <is>
          <t>0992569246</t>
        </is>
      </c>
      <c r="E24" s="26" t="inlineStr">
        <is>
          <t>102</t>
        </is>
      </c>
      <c r="F24" s="27" t="inlineStr">
        <is>
          <t>Đông Thạnh</t>
        </is>
      </c>
      <c r="G24" s="28" t="n">
        <v>0</v>
      </c>
      <c r="H24" s="28" t="n">
        <v>1218000</v>
      </c>
      <c r="I24" s="28">
        <f>H24-G24</f>
        <v/>
      </c>
      <c r="J24" s="32">
        <f>IF(G24&gt;0, (H24-G24)/G24, 0)</f>
        <v/>
      </c>
      <c r="K24" s="27" t="inlineStr">
        <is>
          <t>Tã Quần Bobby Premium XL 52M</t>
        </is>
      </c>
      <c r="L24" s="26" t="n">
        <v>15</v>
      </c>
      <c r="M24" s="26" t="inlineStr">
        <is>
          <t>2026-09-18</t>
        </is>
      </c>
      <c r="N24" s="26">
        <f>DATE(YEAR(DATEVALUE(M24)), MONTH(DATEVALUE(M24)), DAY(DATEVALUE(M24))+15)</f>
        <v/>
      </c>
      <c r="O24" s="44">
        <f>IF(H24=0, "ĐÃ RỜI BỎ (CHURN)", IF(H24&lt;G24*0.5, "NGUY CƠ CAO (-50%)", "SUY GIẢM NHẸ"))</f>
        <v/>
      </c>
      <c r="P24" s="27">
        <f>IF(H24=0, "GỌI ĐIỆN THĂM KHÁM + TẶNG VOUCHER 50K", "GỬI TIN ZALO NHẮC TÁI MUA ĐÚNG CHU KỲ")</f>
        <v/>
      </c>
    </row>
    <row r="25" ht="20" customHeight="1">
      <c r="A25" s="19" t="n">
        <v>23</v>
      </c>
      <c r="B25" s="19" t="inlineStr">
        <is>
          <t>CUST_0023</t>
        </is>
      </c>
      <c r="C25" s="20" t="inlineStr">
        <is>
          <t>NGUYỄN THỊ THUÝ HUỲNH</t>
        </is>
      </c>
      <c r="D25" s="19" t="inlineStr">
        <is>
          <t>0941862674</t>
        </is>
      </c>
      <c r="E25" s="19" t="inlineStr">
        <is>
          <t>102</t>
        </is>
      </c>
      <c r="F25" s="20" t="inlineStr">
        <is>
          <t>Đông Thạnh</t>
        </is>
      </c>
      <c r="G25" s="21" t="n">
        <v>512000</v>
      </c>
      <c r="H25" s="21" t="n">
        <v>1184000</v>
      </c>
      <c r="I25" s="21">
        <f>H25-G25</f>
        <v/>
      </c>
      <c r="J25" s="25">
        <f>IF(G25&gt;0, (H25-G25)/G25, 0)</f>
        <v/>
      </c>
      <c r="K25" s="20" t="inlineStr">
        <is>
          <t>Aumil Avi Gold 750g</t>
        </is>
      </c>
      <c r="L25" s="19" t="n">
        <v>18</v>
      </c>
      <c r="M25" s="19" t="inlineStr">
        <is>
          <t>2026-09-27</t>
        </is>
      </c>
      <c r="N25" s="19">
        <f>DATE(YEAR(DATEVALUE(M25)), MONTH(DATEVALUE(M25)), DAY(DATEVALUE(M25))+18)</f>
        <v/>
      </c>
      <c r="O25" s="42">
        <f>IF(H25=0, "ĐÃ RỜI BỎ (CHURN)", IF(H25&lt;G25*0.5, "NGUY CƠ CAO (-50%)", "SUY GIẢM NHẸ"))</f>
        <v/>
      </c>
      <c r="P25" s="20">
        <f>IF(H25=0, "GỌI ĐIỆN THĂM KHÁM + TẶNG VOUCHER 50K", "GỬI TIN ZALO NHẮC TÁI MUA ĐÚNG CHU KỲ")</f>
        <v/>
      </c>
    </row>
    <row r="26" ht="20" customHeight="1">
      <c r="A26" s="26" t="n">
        <v>24</v>
      </c>
      <c r="B26" s="26" t="inlineStr">
        <is>
          <t>CUST_0024</t>
        </is>
      </c>
      <c r="C26" s="27" t="inlineStr">
        <is>
          <t>NGUYỄN THỊ YẾN NHI</t>
        </is>
      </c>
      <c r="D26" s="26" t="inlineStr">
        <is>
          <t>0984538697</t>
        </is>
      </c>
      <c r="E26" s="26" t="inlineStr">
        <is>
          <t>102</t>
        </is>
      </c>
      <c r="F26" s="27" t="inlineStr">
        <is>
          <t>Đông Thạnh</t>
        </is>
      </c>
      <c r="G26" s="28" t="n">
        <v>1869000</v>
      </c>
      <c r="H26" s="28" t="n">
        <v>4838000</v>
      </c>
      <c r="I26" s="28">
        <f>H26-G26</f>
        <v/>
      </c>
      <c r="J26" s="32">
        <f>IF(G26&gt;0, (H26-G26)/G26, 0)</f>
        <v/>
      </c>
      <c r="K26" s="27" t="inlineStr">
        <is>
          <t>Tã Quần Sumo XL46</t>
        </is>
      </c>
      <c r="L26" s="26" t="n">
        <v>14</v>
      </c>
      <c r="M26" s="26" t="inlineStr">
        <is>
          <t>2026-09-22</t>
        </is>
      </c>
      <c r="N26" s="26">
        <f>DATE(YEAR(DATEVALUE(M26)), MONTH(DATEVALUE(M26)), DAY(DATEVALUE(M26))+14)</f>
        <v/>
      </c>
      <c r="O26" s="44">
        <f>IF(H26=0, "ĐÃ RỜI BỎ (CHURN)", IF(H26&lt;G26*0.5, "NGUY CƠ CAO (-50%)", "SUY GIẢM NHẸ"))</f>
        <v/>
      </c>
      <c r="P26" s="27">
        <f>IF(H26=0, "GỌI ĐIỆN THĂM KHÁM + TẶNG VOUCHER 50K", "GỬI TIN ZALO NHẮC TÁI MUA ĐÚNG CHU KỲ")</f>
        <v/>
      </c>
    </row>
    <row r="27" ht="20" customHeight="1">
      <c r="A27" s="19" t="n">
        <v>25</v>
      </c>
      <c r="B27" s="19" t="inlineStr">
        <is>
          <t>CUST_0025</t>
        </is>
      </c>
      <c r="C27" s="20" t="inlineStr">
        <is>
          <t>LÊ THỊ HỒNG HẠNH</t>
        </is>
      </c>
      <c r="D27" s="19" t="inlineStr">
        <is>
          <t>0938241621</t>
        </is>
      </c>
      <c r="E27" s="19" t="inlineStr">
        <is>
          <t>102</t>
        </is>
      </c>
      <c r="F27" s="20" t="inlineStr">
        <is>
          <t>Đông Thạnh</t>
        </is>
      </c>
      <c r="G27" s="21" t="n">
        <v>3609000</v>
      </c>
      <c r="H27" s="21" t="n">
        <v>1508000</v>
      </c>
      <c r="I27" s="21">
        <f>H27-G27</f>
        <v/>
      </c>
      <c r="J27" s="25">
        <f>IF(G27&gt;0, (H27-G27)/G27, 0)</f>
        <v/>
      </c>
      <c r="K27" s="20" t="inlineStr">
        <is>
          <t>Tã Quần Sumo L48</t>
        </is>
      </c>
      <c r="L27" s="19" t="n">
        <v>14</v>
      </c>
      <c r="M27" s="19" t="inlineStr">
        <is>
          <t>2026-09-25</t>
        </is>
      </c>
      <c r="N27" s="19">
        <f>DATE(YEAR(DATEVALUE(M27)), MONTH(DATEVALUE(M27)), DAY(DATEVALUE(M27))+14)</f>
        <v/>
      </c>
      <c r="O27" s="42">
        <f>IF(H27=0, "ĐÃ RỜI BỎ (CHURN)", IF(H27&lt;G27*0.5, "NGUY CƠ CAO (-50%)", "SUY GIẢM NHẸ"))</f>
        <v/>
      </c>
      <c r="P27" s="20">
        <f>IF(H27=0, "GỌI ĐIỆN THĂM KHÁM + TẶNG VOUCHER 50K", "GỬI TIN ZALO NHẮC TÁI MUA ĐÚNG CHU KỲ")</f>
        <v/>
      </c>
    </row>
    <row r="28" ht="20" customHeight="1">
      <c r="A28" s="26" t="n">
        <v>26</v>
      </c>
      <c r="B28" s="26" t="inlineStr">
        <is>
          <t>CUST_0026</t>
        </is>
      </c>
      <c r="C28" s="27" t="inlineStr">
        <is>
          <t>Khách lẻ</t>
        </is>
      </c>
      <c r="D28" s="26" t="inlineStr">
        <is>
          <t>0916981212</t>
        </is>
      </c>
      <c r="E28" s="26" t="inlineStr">
        <is>
          <t>102</t>
        </is>
      </c>
      <c r="F28" s="27" t="inlineStr">
        <is>
          <t>Đông Thạnh</t>
        </is>
      </c>
      <c r="G28" s="28" t="n">
        <v>15613500</v>
      </c>
      <c r="H28" s="28" t="n">
        <v>13814000</v>
      </c>
      <c r="I28" s="28">
        <f>H28-G28</f>
        <v/>
      </c>
      <c r="J28" s="32">
        <f>IF(G28&gt;0, (H28-G28)/G28, 0)</f>
        <v/>
      </c>
      <c r="K28" s="27" t="inlineStr">
        <is>
          <t>Delimil Pro 0+ 800g</t>
        </is>
      </c>
      <c r="L28" s="26" t="n">
        <v>20</v>
      </c>
      <c r="M28" s="26" t="inlineStr">
        <is>
          <t>2026-09-14</t>
        </is>
      </c>
      <c r="N28" s="26">
        <f>DATE(YEAR(DATEVALUE(M28)), MONTH(DATEVALUE(M28)), DAY(DATEVALUE(M28))+20)</f>
        <v/>
      </c>
      <c r="O28" s="44">
        <f>IF(H28=0, "ĐÃ RỜI BỎ (CHURN)", IF(H28&lt;G28*0.5, "NGUY CƠ CAO (-50%)", "SUY GIẢM NHẸ"))</f>
        <v/>
      </c>
      <c r="P28" s="27">
        <f>IF(H28=0, "GỌI ĐIỆN THĂM KHÁM + TẶNG VOUCHER 50K", "GỬI TIN ZALO NHẮC TÁI MUA ĐÚNG CHU KỲ")</f>
        <v/>
      </c>
    </row>
    <row r="29" ht="20" customHeight="1">
      <c r="A29" s="19" t="n">
        <v>27</v>
      </c>
      <c r="B29" s="19" t="inlineStr">
        <is>
          <t>CUST_0027</t>
        </is>
      </c>
      <c r="C29" s="20" t="inlineStr">
        <is>
          <t>PHẠM THỊ THUỲ LINH</t>
        </is>
      </c>
      <c r="D29" s="19" t="inlineStr">
        <is>
          <t>0997532710</t>
        </is>
      </c>
      <c r="E29" s="19" t="inlineStr">
        <is>
          <t>102</t>
        </is>
      </c>
      <c r="F29" s="20" t="inlineStr">
        <is>
          <t>Đông Thạnh</t>
        </is>
      </c>
      <c r="G29" s="21" t="n">
        <v>0</v>
      </c>
      <c r="H29" s="21" t="n">
        <v>1800000</v>
      </c>
      <c r="I29" s="21">
        <f>H29-G29</f>
        <v/>
      </c>
      <c r="J29" s="25">
        <f>IF(G29&gt;0, (H29-G29)/G29, 0)</f>
        <v/>
      </c>
      <c r="K29" s="20" t="inlineStr">
        <is>
          <t>Aumil Avi Gold 750g</t>
        </is>
      </c>
      <c r="L29" s="19" t="n">
        <v>18</v>
      </c>
      <c r="M29" s="19" t="inlineStr">
        <is>
          <t>2026-09-12</t>
        </is>
      </c>
      <c r="N29" s="19">
        <f>DATE(YEAR(DATEVALUE(M29)), MONTH(DATEVALUE(M29)), DAY(DATEVALUE(M29))+18)</f>
        <v/>
      </c>
      <c r="O29" s="42">
        <f>IF(H29=0, "ĐÃ RỜI BỎ (CHURN)", IF(H29&lt;G29*0.5, "NGUY CƠ CAO (-50%)", "SUY GIẢM NHẸ"))</f>
        <v/>
      </c>
      <c r="P29" s="20">
        <f>IF(H29=0, "GỌI ĐIỆN THĂM KHÁM + TẶNG VOUCHER 50K", "GỬI TIN ZALO NHẮC TÁI MUA ĐÚNG CHU KỲ")</f>
        <v/>
      </c>
    </row>
    <row r="30" ht="20" customHeight="1">
      <c r="A30" s="26" t="n">
        <v>28</v>
      </c>
      <c r="B30" s="26" t="inlineStr">
        <is>
          <t>CUST_0028</t>
        </is>
      </c>
      <c r="C30" s="27" t="inlineStr">
        <is>
          <t>ĐINH PHÚ CƯỜNG</t>
        </is>
      </c>
      <c r="D30" s="26" t="inlineStr">
        <is>
          <t>0986579641</t>
        </is>
      </c>
      <c r="E30" s="26" t="inlineStr">
        <is>
          <t>102</t>
        </is>
      </c>
      <c r="F30" s="27" t="inlineStr">
        <is>
          <t>Đông Thạnh</t>
        </is>
      </c>
      <c r="G30" s="28" t="n">
        <v>4618000</v>
      </c>
      <c r="H30" s="28" t="n">
        <v>2851000</v>
      </c>
      <c r="I30" s="28">
        <f>H30-G30</f>
        <v/>
      </c>
      <c r="J30" s="32">
        <f>IF(G30&gt;0, (H30-G30)/G30, 0)</f>
        <v/>
      </c>
      <c r="K30" s="27" t="inlineStr">
        <is>
          <t>Tã Quần Bobby Premium XL 52M</t>
        </is>
      </c>
      <c r="L30" s="26" t="n">
        <v>15</v>
      </c>
      <c r="M30" s="26" t="inlineStr">
        <is>
          <t>2026-09-18</t>
        </is>
      </c>
      <c r="N30" s="26">
        <f>DATE(YEAR(DATEVALUE(M30)), MONTH(DATEVALUE(M30)), DAY(DATEVALUE(M30))+15)</f>
        <v/>
      </c>
      <c r="O30" s="44">
        <f>IF(H30=0, "ĐÃ RỜI BỎ (CHURN)", IF(H30&lt;G30*0.5, "NGUY CƠ CAO (-50%)", "SUY GIẢM NHẸ"))</f>
        <v/>
      </c>
      <c r="P30" s="27">
        <f>IF(H30=0, "GỌI ĐIỆN THĂM KHÁM + TẶNG VOUCHER 50K", "GỬI TIN ZALO NHẮC TÁI MUA ĐÚNG CHU KỲ")</f>
        <v/>
      </c>
    </row>
    <row r="31" ht="20" customHeight="1">
      <c r="A31" s="19" t="n">
        <v>29</v>
      </c>
      <c r="B31" s="19" t="inlineStr">
        <is>
          <t>CUST_0029</t>
        </is>
      </c>
      <c r="C31" s="20" t="inlineStr">
        <is>
          <t>ĐẶNG THỊ HOÀ</t>
        </is>
      </c>
      <c r="D31" s="19" t="inlineStr">
        <is>
          <t>0911796838</t>
        </is>
      </c>
      <c r="E31" s="19" t="inlineStr">
        <is>
          <t>102</t>
        </is>
      </c>
      <c r="F31" s="20" t="inlineStr">
        <is>
          <t>Đông Thạnh</t>
        </is>
      </c>
      <c r="G31" s="21" t="n">
        <v>4367000</v>
      </c>
      <c r="H31" s="21" t="n">
        <v>2650000</v>
      </c>
      <c r="I31" s="21">
        <f>H31-G31</f>
        <v/>
      </c>
      <c r="J31" s="25">
        <f>IF(G31&gt;0, (H31-G31)/G31, 0)</f>
        <v/>
      </c>
      <c r="K31" s="20" t="inlineStr">
        <is>
          <t>SBPS Grow đỏ 180ml (Nuti)</t>
        </is>
      </c>
      <c r="L31" s="19" t="n">
        <v>12</v>
      </c>
      <c r="M31" s="19" t="inlineStr">
        <is>
          <t>2026-09-13</t>
        </is>
      </c>
      <c r="N31" s="19">
        <f>DATE(YEAR(DATEVALUE(M31)), MONTH(DATEVALUE(M31)), DAY(DATEVALUE(M31))+12)</f>
        <v/>
      </c>
      <c r="O31" s="42">
        <f>IF(H31=0, "ĐÃ RỜI BỎ (CHURN)", IF(H31&lt;G31*0.5, "NGUY CƠ CAO (-50%)", "SUY GIẢM NHẸ"))</f>
        <v/>
      </c>
      <c r="P31" s="20">
        <f>IF(H31=0, "GỌI ĐIỆN THĂM KHÁM + TẶNG VOUCHER 50K", "GỬI TIN ZALO NHẮC TÁI MUA ĐÚNG CHU KỲ")</f>
        <v/>
      </c>
    </row>
    <row r="32" ht="20" customHeight="1">
      <c r="A32" s="26" t="n">
        <v>30</v>
      </c>
      <c r="B32" s="26" t="inlineStr">
        <is>
          <t>CUST_0030</t>
        </is>
      </c>
      <c r="C32" s="27" t="inlineStr">
        <is>
          <t>VÕ THỊ KIM QUYỀN</t>
        </is>
      </c>
      <c r="D32" s="26" t="inlineStr">
        <is>
          <t>0944887756</t>
        </is>
      </c>
      <c r="E32" s="26" t="inlineStr">
        <is>
          <t>102</t>
        </is>
      </c>
      <c r="F32" s="27" t="inlineStr">
        <is>
          <t>Đông Thạnh</t>
        </is>
      </c>
      <c r="G32" s="28" t="n">
        <v>724000</v>
      </c>
      <c r="H32" s="28" t="n">
        <v>2635000</v>
      </c>
      <c r="I32" s="28">
        <f>H32-G32</f>
        <v/>
      </c>
      <c r="J32" s="32">
        <f>IF(G32&gt;0, (H32-G32)/G32, 0)</f>
        <v/>
      </c>
      <c r="K32" s="27" t="inlineStr">
        <is>
          <t>SBPS Grow đỏ 180ml (Nuti)</t>
        </is>
      </c>
      <c r="L32" s="26" t="n">
        <v>12</v>
      </c>
      <c r="M32" s="26" t="inlineStr">
        <is>
          <t>2026-09-20</t>
        </is>
      </c>
      <c r="N32" s="26">
        <f>DATE(YEAR(DATEVALUE(M32)), MONTH(DATEVALUE(M32)), DAY(DATEVALUE(M32))+12)</f>
        <v/>
      </c>
      <c r="O32" s="44">
        <f>IF(H32=0, "ĐÃ RỜI BỎ (CHURN)", IF(H32&lt;G32*0.5, "NGUY CƠ CAO (-50%)", "SUY GIẢM NHẸ"))</f>
        <v/>
      </c>
      <c r="P32" s="27">
        <f>IF(H32=0, "GỌI ĐIỆN THĂM KHÁM + TẶNG VOUCHER 50K", "GỬI TIN ZALO NHẮC TÁI MUA ĐÚNG CHU KỲ")</f>
        <v/>
      </c>
    </row>
    <row r="33" ht="20" customHeight="1">
      <c r="A33" s="19" t="n">
        <v>31</v>
      </c>
      <c r="B33" s="19" t="inlineStr">
        <is>
          <t>CUST_0031</t>
        </is>
      </c>
      <c r="C33" s="20" t="inlineStr">
        <is>
          <t>HUỲNH THẢO CẦM</t>
        </is>
      </c>
      <c r="D33" s="19" t="inlineStr">
        <is>
          <t>0947545261</t>
        </is>
      </c>
      <c r="E33" s="19" t="inlineStr">
        <is>
          <t>102</t>
        </is>
      </c>
      <c r="F33" s="20" t="inlineStr">
        <is>
          <t>Đông Thạnh</t>
        </is>
      </c>
      <c r="G33" s="21" t="n">
        <v>0</v>
      </c>
      <c r="H33" s="21" t="n">
        <v>525000</v>
      </c>
      <c r="I33" s="21">
        <f>H33-G33</f>
        <v/>
      </c>
      <c r="J33" s="25">
        <f>IF(G33&gt;0, (H33-G33)/G33, 0)</f>
        <v/>
      </c>
      <c r="K33" s="20" t="inlineStr">
        <is>
          <t>Delimil Pro 0+ 800g</t>
        </is>
      </c>
      <c r="L33" s="19" t="n">
        <v>20</v>
      </c>
      <c r="M33" s="19" t="inlineStr">
        <is>
          <t>2026-09-24</t>
        </is>
      </c>
      <c r="N33" s="19">
        <f>DATE(YEAR(DATEVALUE(M33)), MONTH(DATEVALUE(M33)), DAY(DATEVALUE(M33))+20)</f>
        <v/>
      </c>
      <c r="O33" s="42">
        <f>IF(H33=0, "ĐÃ RỜI BỎ (CHURN)", IF(H33&lt;G33*0.5, "NGUY CƠ CAO (-50%)", "SUY GIẢM NHẸ"))</f>
        <v/>
      </c>
      <c r="P33" s="20">
        <f>IF(H33=0, "GỌI ĐIỆN THĂM KHÁM + TẶNG VOUCHER 50K", "GỬI TIN ZALO NHẮC TÁI MUA ĐÚNG CHU KỲ")</f>
        <v/>
      </c>
    </row>
    <row r="34" ht="20" customHeight="1">
      <c r="A34" s="26" t="n">
        <v>32</v>
      </c>
      <c r="B34" s="26" t="inlineStr">
        <is>
          <t>CUST_0032</t>
        </is>
      </c>
      <c r="C34" s="27" t="inlineStr">
        <is>
          <t>NGÔ THỊ ĐOAN TRANG</t>
        </is>
      </c>
      <c r="D34" s="26" t="inlineStr">
        <is>
          <t>0943612880</t>
        </is>
      </c>
      <c r="E34" s="26" t="inlineStr">
        <is>
          <t>102</t>
        </is>
      </c>
      <c r="F34" s="27" t="inlineStr">
        <is>
          <t>Đông Thạnh</t>
        </is>
      </c>
      <c r="G34" s="28" t="n">
        <v>8326000</v>
      </c>
      <c r="H34" s="28" t="n">
        <v>6611000</v>
      </c>
      <c r="I34" s="28">
        <f>H34-G34</f>
        <v/>
      </c>
      <c r="J34" s="32">
        <f>IF(G34&gt;0, (H34-G34)/G34, 0)</f>
        <v/>
      </c>
      <c r="K34" s="27" t="inlineStr">
        <is>
          <t>Similac Total Protection 0+ 850g</t>
        </is>
      </c>
      <c r="L34" s="26" t="n">
        <v>18</v>
      </c>
      <c r="M34" s="26" t="inlineStr">
        <is>
          <t>2026-09-15</t>
        </is>
      </c>
      <c r="N34" s="26">
        <f>DATE(YEAR(DATEVALUE(M34)), MONTH(DATEVALUE(M34)), DAY(DATEVALUE(M34))+18)</f>
        <v/>
      </c>
      <c r="O34" s="44">
        <f>IF(H34=0, "ĐÃ RỜI BỎ (CHURN)", IF(H34&lt;G34*0.5, "NGUY CƠ CAO (-50%)", "SUY GIẢM NHẸ"))</f>
        <v/>
      </c>
      <c r="P34" s="27">
        <f>IF(H34=0, "GỌI ĐIỆN THĂM KHÁM + TẶNG VOUCHER 50K", "GỬI TIN ZALO NHẮC TÁI MUA ĐÚNG CHU KỲ")</f>
        <v/>
      </c>
    </row>
    <row r="35" ht="20" customHeight="1">
      <c r="A35" s="19" t="n">
        <v>33</v>
      </c>
      <c r="B35" s="19" t="inlineStr">
        <is>
          <t>CUST_0033</t>
        </is>
      </c>
      <c r="C35" s="20" t="inlineStr">
        <is>
          <t>VÕ HOÀNG PHÚC</t>
        </is>
      </c>
      <c r="D35" s="19" t="inlineStr">
        <is>
          <t>0923991740</t>
        </is>
      </c>
      <c r="E35" s="19" t="inlineStr">
        <is>
          <t>102</t>
        </is>
      </c>
      <c r="F35" s="20" t="inlineStr">
        <is>
          <t>Đông Thạnh</t>
        </is>
      </c>
      <c r="G35" s="21" t="n">
        <v>0</v>
      </c>
      <c r="H35" s="21" t="n">
        <v>2031000</v>
      </c>
      <c r="I35" s="21">
        <f>H35-G35</f>
        <v/>
      </c>
      <c r="J35" s="25">
        <f>IF(G35&gt;0, (H35-G35)/G35, 0)</f>
        <v/>
      </c>
      <c r="K35" s="20" t="inlineStr">
        <is>
          <t>SBPS Grow đỏ 180ml (Nuti)</t>
        </is>
      </c>
      <c r="L35" s="19" t="n">
        <v>12</v>
      </c>
      <c r="M35" s="19" t="inlineStr">
        <is>
          <t>2026-09-19</t>
        </is>
      </c>
      <c r="N35" s="19">
        <f>DATE(YEAR(DATEVALUE(M35)), MONTH(DATEVALUE(M35)), DAY(DATEVALUE(M35))+12)</f>
        <v/>
      </c>
      <c r="O35" s="42">
        <f>IF(H35=0, "ĐÃ RỜI BỎ (CHURN)", IF(H35&lt;G35*0.5, "NGUY CƠ CAO (-50%)", "SUY GIẢM NHẸ"))</f>
        <v/>
      </c>
      <c r="P35" s="20">
        <f>IF(H35=0, "GỌI ĐIỆN THĂM KHÁM + TẶNG VOUCHER 50K", "GỬI TIN ZALO NHẮC TÁI MUA ĐÚNG CHU KỲ")</f>
        <v/>
      </c>
    </row>
    <row r="36" ht="20" customHeight="1">
      <c r="A36" s="26" t="n">
        <v>34</v>
      </c>
      <c r="B36" s="26" t="inlineStr">
        <is>
          <t>CUST_0034</t>
        </is>
      </c>
      <c r="C36" s="27" t="inlineStr">
        <is>
          <t>TRẦN THI THANH THAO</t>
        </is>
      </c>
      <c r="D36" s="26" t="inlineStr">
        <is>
          <t>0987303256</t>
        </is>
      </c>
      <c r="E36" s="26" t="inlineStr">
        <is>
          <t>102</t>
        </is>
      </c>
      <c r="F36" s="27" t="inlineStr">
        <is>
          <t>Đông Thạnh</t>
        </is>
      </c>
      <c r="G36" s="28" t="n">
        <v>3603000</v>
      </c>
      <c r="H36" s="28" t="n">
        <v>1904000</v>
      </c>
      <c r="I36" s="28">
        <f>H36-G36</f>
        <v/>
      </c>
      <c r="J36" s="32">
        <f>IF(G36&gt;0, (H36-G36)/G36, 0)</f>
        <v/>
      </c>
      <c r="K36" s="27" t="inlineStr">
        <is>
          <t>SBPS Grow đỏ 180ml (Nuti)</t>
        </is>
      </c>
      <c r="L36" s="26" t="n">
        <v>12</v>
      </c>
      <c r="M36" s="26" t="inlineStr">
        <is>
          <t>2026-09-21</t>
        </is>
      </c>
      <c r="N36" s="26">
        <f>DATE(YEAR(DATEVALUE(M36)), MONTH(DATEVALUE(M36)), DAY(DATEVALUE(M36))+12)</f>
        <v/>
      </c>
      <c r="O36" s="44">
        <f>IF(H36=0, "ĐÃ RỜI BỎ (CHURN)", IF(H36&lt;G36*0.5, "NGUY CƠ CAO (-50%)", "SUY GIẢM NHẸ"))</f>
        <v/>
      </c>
      <c r="P36" s="27">
        <f>IF(H36=0, "GỌI ĐIỆN THĂM KHÁM + TẶNG VOUCHER 50K", "GỬI TIN ZALO NHẮC TÁI MUA ĐÚNG CHU KỲ")</f>
        <v/>
      </c>
    </row>
    <row r="37" ht="20" customHeight="1">
      <c r="A37" s="19" t="n">
        <v>35</v>
      </c>
      <c r="B37" s="19" t="inlineStr">
        <is>
          <t>CUST_0035</t>
        </is>
      </c>
      <c r="C37" s="20" t="inlineStr">
        <is>
          <t>PHAN THỊ THUỲ LINH</t>
        </is>
      </c>
      <c r="D37" s="19" t="inlineStr">
        <is>
          <t>0979897643</t>
        </is>
      </c>
      <c r="E37" s="19" t="inlineStr">
        <is>
          <t>102</t>
        </is>
      </c>
      <c r="F37" s="20" t="inlineStr">
        <is>
          <t>Đông Thạnh</t>
        </is>
      </c>
      <c r="G37" s="21" t="n">
        <v>1369000</v>
      </c>
      <c r="H37" s="21" t="n">
        <v>1746000</v>
      </c>
      <c r="I37" s="21">
        <f>H37-G37</f>
        <v/>
      </c>
      <c r="J37" s="25">
        <f>IF(G37&gt;0, (H37-G37)/G37, 0)</f>
        <v/>
      </c>
      <c r="K37" s="20" t="inlineStr">
        <is>
          <t>Aumil Avi Gold 750g</t>
        </is>
      </c>
      <c r="L37" s="19" t="n">
        <v>18</v>
      </c>
      <c r="M37" s="19" t="inlineStr">
        <is>
          <t>2026-09-10</t>
        </is>
      </c>
      <c r="N37" s="19">
        <f>DATE(YEAR(DATEVALUE(M37)), MONTH(DATEVALUE(M37)), DAY(DATEVALUE(M37))+18)</f>
        <v/>
      </c>
      <c r="O37" s="42">
        <f>IF(H37=0, "ĐÃ RỜI BỎ (CHURN)", IF(H37&lt;G37*0.5, "NGUY CƠ CAO (-50%)", "SUY GIẢM NHẸ"))</f>
        <v/>
      </c>
      <c r="P37" s="20">
        <f>IF(H37=0, "GỌI ĐIỆN THĂM KHÁM + TẶNG VOUCHER 50K", "GỬI TIN ZALO NHẮC TÁI MUA ĐÚNG CHU KỲ")</f>
        <v/>
      </c>
    </row>
    <row r="38" ht="20" customHeight="1">
      <c r="A38" s="26" t="n">
        <v>36</v>
      </c>
      <c r="B38" s="26" t="inlineStr">
        <is>
          <t>CUST_0036</t>
        </is>
      </c>
      <c r="C38" s="27" t="inlineStr">
        <is>
          <t>TRẦN THI KIM PHỤNG</t>
        </is>
      </c>
      <c r="D38" s="26" t="inlineStr">
        <is>
          <t>0972119214</t>
        </is>
      </c>
      <c r="E38" s="26" t="inlineStr">
        <is>
          <t>102</t>
        </is>
      </c>
      <c r="F38" s="27" t="inlineStr">
        <is>
          <t>Đông Thạnh</t>
        </is>
      </c>
      <c r="G38" s="28" t="n">
        <v>2079000</v>
      </c>
      <c r="H38" s="28" t="n">
        <v>412000</v>
      </c>
      <c r="I38" s="28">
        <f>H38-G38</f>
        <v/>
      </c>
      <c r="J38" s="32">
        <f>IF(G38&gt;0, (H38-G38)/G38, 0)</f>
        <v/>
      </c>
      <c r="K38" s="27" t="inlineStr">
        <is>
          <t>Tã Quần Sumo L48</t>
        </is>
      </c>
      <c r="L38" s="26" t="n">
        <v>14</v>
      </c>
      <c r="M38" s="26" t="inlineStr">
        <is>
          <t>2026-09-21</t>
        </is>
      </c>
      <c r="N38" s="26">
        <f>DATE(YEAR(DATEVALUE(M38)), MONTH(DATEVALUE(M38)), DAY(DATEVALUE(M38))+14)</f>
        <v/>
      </c>
      <c r="O38" s="44">
        <f>IF(H38=0, "ĐÃ RỜI BỎ (CHURN)", IF(H38&lt;G38*0.5, "NGUY CƠ CAO (-50%)", "SUY GIẢM NHẸ"))</f>
        <v/>
      </c>
      <c r="P38" s="27">
        <f>IF(H38=0, "GỌI ĐIỆN THĂM KHÁM + TẶNG VOUCHER 50K", "GỬI TIN ZALO NHẮC TÁI MUA ĐÚNG CHU KỲ")</f>
        <v/>
      </c>
    </row>
    <row r="39" ht="20" customHeight="1">
      <c r="A39" s="19" t="n">
        <v>37</v>
      </c>
      <c r="B39" s="19" t="inlineStr">
        <is>
          <t>CUST_0037</t>
        </is>
      </c>
      <c r="C39" s="20" t="inlineStr">
        <is>
          <t>CHÂU TƯỜNG VI</t>
        </is>
      </c>
      <c r="D39" s="19" t="inlineStr">
        <is>
          <t>0940159346</t>
        </is>
      </c>
      <c r="E39" s="19" t="inlineStr">
        <is>
          <t>102</t>
        </is>
      </c>
      <c r="F39" s="20" t="inlineStr">
        <is>
          <t>Đông Thạnh</t>
        </is>
      </c>
      <c r="G39" s="21" t="n">
        <v>2446000</v>
      </c>
      <c r="H39" s="21" t="n">
        <v>849000</v>
      </c>
      <c r="I39" s="21">
        <f>H39-G39</f>
        <v/>
      </c>
      <c r="J39" s="25">
        <f>IF(G39&gt;0, (H39-G39)/G39, 0)</f>
        <v/>
      </c>
      <c r="K39" s="20" t="inlineStr">
        <is>
          <t>Tã Quần Sumo XL46</t>
        </is>
      </c>
      <c r="L39" s="19" t="n">
        <v>14</v>
      </c>
      <c r="M39" s="19" t="inlineStr">
        <is>
          <t>2026-09-28</t>
        </is>
      </c>
      <c r="N39" s="19">
        <f>DATE(YEAR(DATEVALUE(M39)), MONTH(DATEVALUE(M39)), DAY(DATEVALUE(M39))+14)</f>
        <v/>
      </c>
      <c r="O39" s="42">
        <f>IF(H39=0, "ĐÃ RỜI BỎ (CHURN)", IF(H39&lt;G39*0.5, "NGUY CƠ CAO (-50%)", "SUY GIẢM NHẸ"))</f>
        <v/>
      </c>
      <c r="P39" s="20">
        <f>IF(H39=0, "GỌI ĐIỆN THĂM KHÁM + TẶNG VOUCHER 50K", "GỬI TIN ZALO NHẮC TÁI MUA ĐÚNG CHU KỲ")</f>
        <v/>
      </c>
    </row>
    <row r="40" ht="20" customHeight="1">
      <c r="A40" s="26" t="n">
        <v>38</v>
      </c>
      <c r="B40" s="26" t="inlineStr">
        <is>
          <t>CUST_0038</t>
        </is>
      </c>
      <c r="C40" s="27" t="inlineStr">
        <is>
          <t>TRẦN THỊ THU YẾN</t>
        </is>
      </c>
      <c r="D40" s="26" t="inlineStr">
        <is>
          <t>0920849597</t>
        </is>
      </c>
      <c r="E40" s="26" t="inlineStr">
        <is>
          <t>102</t>
        </is>
      </c>
      <c r="F40" s="27" t="inlineStr">
        <is>
          <t>Đông Thạnh</t>
        </is>
      </c>
      <c r="G40" s="28" t="n">
        <v>1609000</v>
      </c>
      <c r="H40" s="28" t="n">
        <v>188000</v>
      </c>
      <c r="I40" s="28">
        <f>H40-G40</f>
        <v/>
      </c>
      <c r="J40" s="32">
        <f>IF(G40&gt;0, (H40-G40)/G40, 0)</f>
        <v/>
      </c>
      <c r="K40" s="27" t="inlineStr">
        <is>
          <t>Delimil Pro 0+ 800g</t>
        </is>
      </c>
      <c r="L40" s="26" t="n">
        <v>20</v>
      </c>
      <c r="M40" s="26" t="inlineStr">
        <is>
          <t>2026-09-12</t>
        </is>
      </c>
      <c r="N40" s="26">
        <f>DATE(YEAR(DATEVALUE(M40)), MONTH(DATEVALUE(M40)), DAY(DATEVALUE(M40))+20)</f>
        <v/>
      </c>
      <c r="O40" s="44">
        <f>IF(H40=0, "ĐÃ RỜI BỎ (CHURN)", IF(H40&lt;G40*0.5, "NGUY CƠ CAO (-50%)", "SUY GIẢM NHẸ"))</f>
        <v/>
      </c>
      <c r="P40" s="27">
        <f>IF(H40=0, "GỌI ĐIỆN THĂM KHÁM + TẶNG VOUCHER 50K", "GỬI TIN ZALO NHẮC TÁI MUA ĐÚNG CHU KỲ")</f>
        <v/>
      </c>
    </row>
    <row r="41" ht="20" customHeight="1">
      <c r="A41" s="19" t="n">
        <v>39</v>
      </c>
      <c r="B41" s="19" t="inlineStr">
        <is>
          <t>CUST_0039</t>
        </is>
      </c>
      <c r="C41" s="20" t="inlineStr">
        <is>
          <t>LÊ THI TRÚC</t>
        </is>
      </c>
      <c r="D41" s="19" t="inlineStr">
        <is>
          <t>0926231775</t>
        </is>
      </c>
      <c r="E41" s="19" t="inlineStr">
        <is>
          <t>102</t>
        </is>
      </c>
      <c r="F41" s="20" t="inlineStr">
        <is>
          <t>Đông Thạnh</t>
        </is>
      </c>
      <c r="G41" s="21" t="n">
        <v>0</v>
      </c>
      <c r="H41" s="21" t="n">
        <v>525000</v>
      </c>
      <c r="I41" s="21">
        <f>H41-G41</f>
        <v/>
      </c>
      <c r="J41" s="25">
        <f>IF(G41&gt;0, (H41-G41)/G41, 0)</f>
        <v/>
      </c>
      <c r="K41" s="20" t="inlineStr">
        <is>
          <t>SBPS Grow đỏ 180ml (Nuti)</t>
        </is>
      </c>
      <c r="L41" s="19" t="n">
        <v>12</v>
      </c>
      <c r="M41" s="19" t="inlineStr">
        <is>
          <t>2026-09-25</t>
        </is>
      </c>
      <c r="N41" s="19">
        <f>DATE(YEAR(DATEVALUE(M41)), MONTH(DATEVALUE(M41)), DAY(DATEVALUE(M41))+12)</f>
        <v/>
      </c>
      <c r="O41" s="42">
        <f>IF(H41=0, "ĐÃ RỜI BỎ (CHURN)", IF(H41&lt;G41*0.5, "NGUY CƠ CAO (-50%)", "SUY GIẢM NHẸ"))</f>
        <v/>
      </c>
      <c r="P41" s="20">
        <f>IF(H41=0, "GỌI ĐIỆN THĂM KHÁM + TẶNG VOUCHER 50K", "GỬI TIN ZALO NHẮC TÁI MUA ĐÚNG CHU KỲ")</f>
        <v/>
      </c>
    </row>
    <row r="42" ht="20" customHeight="1">
      <c r="A42" s="26" t="n">
        <v>40</v>
      </c>
      <c r="B42" s="26" t="inlineStr">
        <is>
          <t>CUST_0040</t>
        </is>
      </c>
      <c r="C42" s="27" t="inlineStr">
        <is>
          <t>NGUYỄN THANH TRUNG</t>
        </is>
      </c>
      <c r="D42" s="26" t="inlineStr">
        <is>
          <t>0931371640</t>
        </is>
      </c>
      <c r="E42" s="26" t="inlineStr">
        <is>
          <t>102</t>
        </is>
      </c>
      <c r="F42" s="27" t="inlineStr">
        <is>
          <t>Đông Thạnh</t>
        </is>
      </c>
      <c r="G42" s="28" t="n">
        <v>1575000</v>
      </c>
      <c r="H42" s="28" t="n">
        <v>1575000</v>
      </c>
      <c r="I42" s="28">
        <f>H42-G42</f>
        <v/>
      </c>
      <c r="J42" s="32">
        <f>IF(G42&gt;0, (H42-G42)/G42, 0)</f>
        <v/>
      </c>
      <c r="K42" s="27" t="inlineStr">
        <is>
          <t>SBPS Grow đỏ 180ml (Nuti)</t>
        </is>
      </c>
      <c r="L42" s="26" t="n">
        <v>12</v>
      </c>
      <c r="M42" s="26" t="inlineStr">
        <is>
          <t>2026-09-23</t>
        </is>
      </c>
      <c r="N42" s="26">
        <f>DATE(YEAR(DATEVALUE(M42)), MONTH(DATEVALUE(M42)), DAY(DATEVALUE(M42))+12)</f>
        <v/>
      </c>
      <c r="O42" s="44">
        <f>IF(H42=0, "ĐÃ RỜI BỎ (CHURN)", IF(H42&lt;G42*0.5, "NGUY CƠ CAO (-50%)", "SUY GIẢM NHẸ"))</f>
        <v/>
      </c>
      <c r="P42" s="27">
        <f>IF(H42=0, "GỌI ĐIỆN THĂM KHÁM + TẶNG VOUCHER 50K", "GỬI TIN ZALO NHẮC TÁI MUA ĐÚNG CHU KỲ")</f>
        <v/>
      </c>
    </row>
    <row r="43" ht="20" customHeight="1">
      <c r="A43" s="19" t="n">
        <v>41</v>
      </c>
      <c r="B43" s="19" t="inlineStr">
        <is>
          <t>CUST_0041</t>
        </is>
      </c>
      <c r="C43" s="20" t="inlineStr">
        <is>
          <t>MAI THỊ HỒNG NHI</t>
        </is>
      </c>
      <c r="D43" s="19" t="inlineStr">
        <is>
          <t>0979873847</t>
        </is>
      </c>
      <c r="E43" s="19" t="inlineStr">
        <is>
          <t>102</t>
        </is>
      </c>
      <c r="F43" s="20" t="inlineStr">
        <is>
          <t>Đông Thạnh</t>
        </is>
      </c>
      <c r="G43" s="21" t="n">
        <v>525000</v>
      </c>
      <c r="H43" s="21" t="n">
        <v>880000</v>
      </c>
      <c r="I43" s="21">
        <f>H43-G43</f>
        <v/>
      </c>
      <c r="J43" s="25">
        <f>IF(G43&gt;0, (H43-G43)/G43, 0)</f>
        <v/>
      </c>
      <c r="K43" s="20" t="inlineStr">
        <is>
          <t>ColosBaby Gold 0+ 800g</t>
        </is>
      </c>
      <c r="L43" s="19" t="n">
        <v>18</v>
      </c>
      <c r="M43" s="19" t="inlineStr">
        <is>
          <t>2026-09-16</t>
        </is>
      </c>
      <c r="N43" s="19">
        <f>DATE(YEAR(DATEVALUE(M43)), MONTH(DATEVALUE(M43)), DAY(DATEVALUE(M43))+18)</f>
        <v/>
      </c>
      <c r="O43" s="42">
        <f>IF(H43=0, "ĐÃ RỜI BỎ (CHURN)", IF(H43&lt;G43*0.5, "NGUY CƠ CAO (-50%)", "SUY GIẢM NHẸ"))</f>
        <v/>
      </c>
      <c r="P43" s="20">
        <f>IF(H43=0, "GỌI ĐIỆN THĂM KHÁM + TẶNG VOUCHER 50K", "GỬI TIN ZALO NHẮC TÁI MUA ĐÚNG CHU KỲ")</f>
        <v/>
      </c>
    </row>
    <row r="44" ht="20" customHeight="1">
      <c r="A44" s="26" t="n">
        <v>42</v>
      </c>
      <c r="B44" s="26" t="inlineStr">
        <is>
          <t>CUST_0042</t>
        </is>
      </c>
      <c r="C44" s="27" t="inlineStr">
        <is>
          <t>LÊ THỊ THU HÀ</t>
        </is>
      </c>
      <c r="D44" s="26" t="inlineStr">
        <is>
          <t>0961787765</t>
        </is>
      </c>
      <c r="E44" s="26" t="inlineStr">
        <is>
          <t>102</t>
        </is>
      </c>
      <c r="F44" s="27" t="inlineStr">
        <is>
          <t>Đông Thạnh</t>
        </is>
      </c>
      <c r="G44" s="28" t="n">
        <v>1378000</v>
      </c>
      <c r="H44" s="28" t="n">
        <v>0</v>
      </c>
      <c r="I44" s="28">
        <f>H44-G44</f>
        <v/>
      </c>
      <c r="J44" s="32">
        <f>IF(G44&gt;0, (H44-G44)/G44, 0)</f>
        <v/>
      </c>
      <c r="K44" s="27" t="inlineStr">
        <is>
          <t>Tã Quần Sumo XL46</t>
        </is>
      </c>
      <c r="L44" s="26" t="n">
        <v>14</v>
      </c>
      <c r="M44" s="26" t="inlineStr">
        <is>
          <t>2026-09-21</t>
        </is>
      </c>
      <c r="N44" s="26">
        <f>DATE(YEAR(DATEVALUE(M44)), MONTH(DATEVALUE(M44)), DAY(DATEVALUE(M44))+14)</f>
        <v/>
      </c>
      <c r="O44" s="44">
        <f>IF(H44=0, "ĐÃ RỜI BỎ (CHURN)", IF(H44&lt;G44*0.5, "NGUY CƠ CAO (-50%)", "SUY GIẢM NHẸ"))</f>
        <v/>
      </c>
      <c r="P44" s="27">
        <f>IF(H44=0, "GỌI ĐIỆN THĂM KHÁM + TẶNG VOUCHER 50K", "GỬI TIN ZALO NHẮC TÁI MUA ĐÚNG CHU KỲ")</f>
        <v/>
      </c>
    </row>
    <row r="45" ht="20" customHeight="1">
      <c r="A45" s="19" t="n">
        <v>43</v>
      </c>
      <c r="B45" s="19" t="inlineStr">
        <is>
          <t>CUST_0043</t>
        </is>
      </c>
      <c r="C45" s="20" t="inlineStr">
        <is>
          <t>NGUYỄN THỊ CẨM NHUNG</t>
        </is>
      </c>
      <c r="D45" s="19" t="inlineStr">
        <is>
          <t>0976562223</t>
        </is>
      </c>
      <c r="E45" s="19" t="inlineStr">
        <is>
          <t>102</t>
        </is>
      </c>
      <c r="F45" s="20" t="inlineStr">
        <is>
          <t>Đông Thạnh</t>
        </is>
      </c>
      <c r="G45" s="21" t="n">
        <v>1235000</v>
      </c>
      <c r="H45" s="21" t="n">
        <v>1810000</v>
      </c>
      <c r="I45" s="21">
        <f>H45-G45</f>
        <v/>
      </c>
      <c r="J45" s="25">
        <f>IF(G45&gt;0, (H45-G45)/G45, 0)</f>
        <v/>
      </c>
      <c r="K45" s="20" t="inlineStr">
        <is>
          <t>SBPS Nutritie Colostrum DHA 110ml</t>
        </is>
      </c>
      <c r="L45" s="19" t="n">
        <v>12</v>
      </c>
      <c r="M45" s="19" t="inlineStr">
        <is>
          <t>2026-09-17</t>
        </is>
      </c>
      <c r="N45" s="19">
        <f>DATE(YEAR(DATEVALUE(M45)), MONTH(DATEVALUE(M45)), DAY(DATEVALUE(M45))+12)</f>
        <v/>
      </c>
      <c r="O45" s="42">
        <f>IF(H45=0, "ĐÃ RỜI BỎ (CHURN)", IF(H45&lt;G45*0.5, "NGUY CƠ CAO (-50%)", "SUY GIẢM NHẸ"))</f>
        <v/>
      </c>
      <c r="P45" s="20">
        <f>IF(H45=0, "GỌI ĐIỆN THĂM KHÁM + TẶNG VOUCHER 50K", "GỬI TIN ZALO NHẮC TÁI MUA ĐÚNG CHU KỲ")</f>
        <v/>
      </c>
    </row>
    <row r="46" ht="20" customHeight="1">
      <c r="A46" s="26" t="n">
        <v>44</v>
      </c>
      <c r="B46" s="26" t="inlineStr">
        <is>
          <t>CUST_0044</t>
        </is>
      </c>
      <c r="C46" s="27" t="inlineStr">
        <is>
          <t>LÂM THI NGỌC SAN</t>
        </is>
      </c>
      <c r="D46" s="26" t="inlineStr">
        <is>
          <t>0953121702</t>
        </is>
      </c>
      <c r="E46" s="26" t="inlineStr">
        <is>
          <t>102</t>
        </is>
      </c>
      <c r="F46" s="27" t="inlineStr">
        <is>
          <t>Đông Thạnh</t>
        </is>
      </c>
      <c r="G46" s="28" t="n">
        <v>1376000</v>
      </c>
      <c r="H46" s="28" t="n">
        <v>0</v>
      </c>
      <c r="I46" s="28">
        <f>H46-G46</f>
        <v/>
      </c>
      <c r="J46" s="32">
        <f>IF(G46&gt;0, (H46-G46)/G46, 0)</f>
        <v/>
      </c>
      <c r="K46" s="27" t="inlineStr">
        <is>
          <t>Delimil Pro 0+ 800g</t>
        </is>
      </c>
      <c r="L46" s="26" t="n">
        <v>20</v>
      </c>
      <c r="M46" s="26" t="inlineStr">
        <is>
          <t>2026-09-27</t>
        </is>
      </c>
      <c r="N46" s="26">
        <f>DATE(YEAR(DATEVALUE(M46)), MONTH(DATEVALUE(M46)), DAY(DATEVALUE(M46))+20)</f>
        <v/>
      </c>
      <c r="O46" s="44">
        <f>IF(H46=0, "ĐÃ RỜI BỎ (CHURN)", IF(H46&lt;G46*0.5, "NGUY CƠ CAO (-50%)", "SUY GIẢM NHẸ"))</f>
        <v/>
      </c>
      <c r="P46" s="27">
        <f>IF(H46=0, "GỌI ĐIỆN THĂM KHÁM + TẶNG VOUCHER 50K", "GỬI TIN ZALO NHẮC TÁI MUA ĐÚNG CHU KỲ")</f>
        <v/>
      </c>
    </row>
    <row r="47" ht="20" customHeight="1">
      <c r="A47" s="19" t="n">
        <v>45</v>
      </c>
      <c r="B47" s="19" t="inlineStr">
        <is>
          <t>CUST_0045</t>
        </is>
      </c>
      <c r="C47" s="20" t="inlineStr">
        <is>
          <t>TRẦN TUẤN ANH</t>
        </is>
      </c>
      <c r="D47" s="19" t="inlineStr">
        <is>
          <t>0985325107</t>
        </is>
      </c>
      <c r="E47" s="19" t="inlineStr">
        <is>
          <t>102</t>
        </is>
      </c>
      <c r="F47" s="20" t="inlineStr">
        <is>
          <t>Đông Thạnh</t>
        </is>
      </c>
      <c r="G47" s="21" t="n">
        <v>2605000</v>
      </c>
      <c r="H47" s="21" t="n">
        <v>1230000</v>
      </c>
      <c r="I47" s="21">
        <f>H47-G47</f>
        <v/>
      </c>
      <c r="J47" s="25">
        <f>IF(G47&gt;0, (H47-G47)/G47, 0)</f>
        <v/>
      </c>
      <c r="K47" s="20" t="inlineStr">
        <is>
          <t>ColosBaby Gold 0+ 800g</t>
        </is>
      </c>
      <c r="L47" s="19" t="n">
        <v>18</v>
      </c>
      <c r="M47" s="19" t="inlineStr">
        <is>
          <t>2026-09-12</t>
        </is>
      </c>
      <c r="N47" s="19">
        <f>DATE(YEAR(DATEVALUE(M47)), MONTH(DATEVALUE(M47)), DAY(DATEVALUE(M47))+18)</f>
        <v/>
      </c>
      <c r="O47" s="42">
        <f>IF(H47=0, "ĐÃ RỜI BỎ (CHURN)", IF(H47&lt;G47*0.5, "NGUY CƠ CAO (-50%)", "SUY GIẢM NHẸ"))</f>
        <v/>
      </c>
      <c r="P47" s="20">
        <f>IF(H47=0, "GỌI ĐIỆN THĂM KHÁM + TẶNG VOUCHER 50K", "GỬI TIN ZALO NHẮC TÁI MUA ĐÚNG CHU KỲ")</f>
        <v/>
      </c>
    </row>
    <row r="48" ht="20" customHeight="1">
      <c r="A48" s="26" t="n">
        <v>46</v>
      </c>
      <c r="B48" s="26" t="inlineStr">
        <is>
          <t>CUST_0046</t>
        </is>
      </c>
      <c r="C48" s="27" t="inlineStr">
        <is>
          <t>ĐOÀN THANH TUẤN</t>
        </is>
      </c>
      <c r="D48" s="26" t="inlineStr">
        <is>
          <t>0939169132</t>
        </is>
      </c>
      <c r="E48" s="26" t="inlineStr">
        <is>
          <t>102</t>
        </is>
      </c>
      <c r="F48" s="27" t="inlineStr">
        <is>
          <t>Đông Thạnh</t>
        </is>
      </c>
      <c r="G48" s="28" t="n">
        <v>3821000</v>
      </c>
      <c r="H48" s="28" t="n">
        <v>2485000</v>
      </c>
      <c r="I48" s="28">
        <f>H48-G48</f>
        <v/>
      </c>
      <c r="J48" s="32">
        <f>IF(G48&gt;0, (H48-G48)/G48, 0)</f>
        <v/>
      </c>
      <c r="K48" s="27" t="inlineStr">
        <is>
          <t>Similac Total Protection 0+ 850g</t>
        </is>
      </c>
      <c r="L48" s="26" t="n">
        <v>18</v>
      </c>
      <c r="M48" s="26" t="inlineStr">
        <is>
          <t>2026-09-20</t>
        </is>
      </c>
      <c r="N48" s="26">
        <f>DATE(YEAR(DATEVALUE(M48)), MONTH(DATEVALUE(M48)), DAY(DATEVALUE(M48))+18)</f>
        <v/>
      </c>
      <c r="O48" s="44">
        <f>IF(H48=0, "ĐÃ RỜI BỎ (CHURN)", IF(H48&lt;G48*0.5, "NGUY CƠ CAO (-50%)", "SUY GIẢM NHẸ"))</f>
        <v/>
      </c>
      <c r="P48" s="27">
        <f>IF(H48=0, "GỌI ĐIỆN THĂM KHÁM + TẶNG VOUCHER 50K", "GỬI TIN ZALO NHẮC TÁI MUA ĐÚNG CHU KỲ")</f>
        <v/>
      </c>
    </row>
    <row r="49" ht="20" customHeight="1">
      <c r="A49" s="19" t="n">
        <v>47</v>
      </c>
      <c r="B49" s="19" t="inlineStr">
        <is>
          <t>CUST_0047</t>
        </is>
      </c>
      <c r="C49" s="20" t="inlineStr">
        <is>
          <t>NGUYỄN HẬU GIANG</t>
        </is>
      </c>
      <c r="D49" s="19" t="inlineStr">
        <is>
          <t>0975343385</t>
        </is>
      </c>
      <c r="E49" s="19" t="inlineStr">
        <is>
          <t>102</t>
        </is>
      </c>
      <c r="F49" s="20" t="inlineStr">
        <is>
          <t>Đông Thạnh</t>
        </is>
      </c>
      <c r="G49" s="21" t="n">
        <v>2052000</v>
      </c>
      <c r="H49" s="21" t="n">
        <v>717000</v>
      </c>
      <c r="I49" s="21">
        <f>H49-G49</f>
        <v/>
      </c>
      <c r="J49" s="25">
        <f>IF(G49&gt;0, (H49-G49)/G49, 0)</f>
        <v/>
      </c>
      <c r="K49" s="20" t="inlineStr">
        <is>
          <t>Delimil Pro 0+ 800g</t>
        </is>
      </c>
      <c r="L49" s="19" t="n">
        <v>20</v>
      </c>
      <c r="M49" s="19" t="inlineStr">
        <is>
          <t>2026-09-25</t>
        </is>
      </c>
      <c r="N49" s="19">
        <f>DATE(YEAR(DATEVALUE(M49)), MONTH(DATEVALUE(M49)), DAY(DATEVALUE(M49))+20)</f>
        <v/>
      </c>
      <c r="O49" s="42">
        <f>IF(H49=0, "ĐÃ RỜI BỎ (CHURN)", IF(H49&lt;G49*0.5, "NGUY CƠ CAO (-50%)", "SUY GIẢM NHẸ"))</f>
        <v/>
      </c>
      <c r="P49" s="20">
        <f>IF(H49=0, "GỌI ĐIỆN THĂM KHÁM + TẶNG VOUCHER 50K", "GỬI TIN ZALO NHẮC TÁI MUA ĐÚNG CHU KỲ")</f>
        <v/>
      </c>
    </row>
    <row r="50" ht="20" customHeight="1">
      <c r="A50" s="26" t="n">
        <v>48</v>
      </c>
      <c r="B50" s="26" t="inlineStr">
        <is>
          <t>CUST_0048</t>
        </is>
      </c>
      <c r="C50" s="27" t="inlineStr">
        <is>
          <t>HUỲNH HỒNG TƯƠI</t>
        </is>
      </c>
      <c r="D50" s="26" t="inlineStr">
        <is>
          <t>0979235840</t>
        </is>
      </c>
      <c r="E50" s="26" t="inlineStr">
        <is>
          <t>102</t>
        </is>
      </c>
      <c r="F50" s="27" t="inlineStr">
        <is>
          <t>Đông Thạnh</t>
        </is>
      </c>
      <c r="G50" s="28" t="n">
        <v>1329000</v>
      </c>
      <c r="H50" s="28" t="n">
        <v>0</v>
      </c>
      <c r="I50" s="28">
        <f>H50-G50</f>
        <v/>
      </c>
      <c r="J50" s="32">
        <f>IF(G50&gt;0, (H50-G50)/G50, 0)</f>
        <v/>
      </c>
      <c r="K50" s="27" t="inlineStr">
        <is>
          <t>ColosBaby Gold 0+ 800g</t>
        </is>
      </c>
      <c r="L50" s="26" t="n">
        <v>18</v>
      </c>
      <c r="M50" s="26" t="inlineStr">
        <is>
          <t>2026-09-28</t>
        </is>
      </c>
      <c r="N50" s="26">
        <f>DATE(YEAR(DATEVALUE(M50)), MONTH(DATEVALUE(M50)), DAY(DATEVALUE(M50))+18)</f>
        <v/>
      </c>
      <c r="O50" s="44">
        <f>IF(H50=0, "ĐÃ RỜI BỎ (CHURN)", IF(H50&lt;G50*0.5, "NGUY CƠ CAO (-50%)", "SUY GIẢM NHẸ"))</f>
        <v/>
      </c>
      <c r="P50" s="27">
        <f>IF(H50=0, "GỌI ĐIỆN THĂM KHÁM + TẶNG VOUCHER 50K", "GỬI TIN ZALO NHẮC TÁI MUA ĐÚNG CHU KỲ")</f>
        <v/>
      </c>
    </row>
    <row r="51" ht="20" customHeight="1">
      <c r="A51" s="19" t="n">
        <v>49</v>
      </c>
      <c r="B51" s="19" t="inlineStr">
        <is>
          <t>CUST_0049</t>
        </is>
      </c>
      <c r="C51" s="20" t="inlineStr">
        <is>
          <t>VÕ NHẬT LINH</t>
        </is>
      </c>
      <c r="D51" s="19" t="inlineStr">
        <is>
          <t>0970348903</t>
        </is>
      </c>
      <c r="E51" s="19" t="inlineStr">
        <is>
          <t>102</t>
        </is>
      </c>
      <c r="F51" s="20" t="inlineStr">
        <is>
          <t>Đông Thạnh</t>
        </is>
      </c>
      <c r="G51" s="21" t="n">
        <v>1318000</v>
      </c>
      <c r="H51" s="21" t="n">
        <v>0</v>
      </c>
      <c r="I51" s="21">
        <f>H51-G51</f>
        <v/>
      </c>
      <c r="J51" s="25">
        <f>IF(G51&gt;0, (H51-G51)/G51, 0)</f>
        <v/>
      </c>
      <c r="K51" s="20" t="inlineStr">
        <is>
          <t>Optimum Gold 2 800g</t>
        </is>
      </c>
      <c r="L51" s="19" t="n">
        <v>20</v>
      </c>
      <c r="M51" s="19" t="inlineStr">
        <is>
          <t>2026-09-25</t>
        </is>
      </c>
      <c r="N51" s="19">
        <f>DATE(YEAR(DATEVALUE(M51)), MONTH(DATEVALUE(M51)), DAY(DATEVALUE(M51))+20)</f>
        <v/>
      </c>
      <c r="O51" s="42">
        <f>IF(H51=0, "ĐÃ RỜI BỎ (CHURN)", IF(H51&lt;G51*0.5, "NGUY CƠ CAO (-50%)", "SUY GIẢM NHẸ"))</f>
        <v/>
      </c>
      <c r="P51" s="20">
        <f>IF(H51=0, "GỌI ĐIỆN THĂM KHÁM + TẶNG VOUCHER 50K", "GỬI TIN ZALO NHẮC TÁI MUA ĐÚNG CHU KỲ")</f>
        <v/>
      </c>
    </row>
    <row r="52" ht="20" customHeight="1">
      <c r="A52" s="26" t="n">
        <v>50</v>
      </c>
      <c r="B52" s="26" t="inlineStr">
        <is>
          <t>CUST_0050</t>
        </is>
      </c>
      <c r="C52" s="27" t="inlineStr">
        <is>
          <t>NGUYỄN THỊ BÍCH LIỄU</t>
        </is>
      </c>
      <c r="D52" s="26" t="inlineStr">
        <is>
          <t>0934196199</t>
        </is>
      </c>
      <c r="E52" s="26" t="inlineStr">
        <is>
          <t>102</t>
        </is>
      </c>
      <c r="F52" s="27" t="inlineStr">
        <is>
          <t>Đông Thạnh</t>
        </is>
      </c>
      <c r="G52" s="28" t="n">
        <v>1307000</v>
      </c>
      <c r="H52" s="28" t="n">
        <v>0</v>
      </c>
      <c r="I52" s="28">
        <f>H52-G52</f>
        <v/>
      </c>
      <c r="J52" s="32">
        <f>IF(G52&gt;0, (H52-G52)/G52, 0)</f>
        <v/>
      </c>
      <c r="K52" s="27" t="inlineStr">
        <is>
          <t>Tã Quần Bobby Premium XL 52M</t>
        </is>
      </c>
      <c r="L52" s="26" t="n">
        <v>15</v>
      </c>
      <c r="M52" s="26" t="inlineStr">
        <is>
          <t>2026-09-23</t>
        </is>
      </c>
      <c r="N52" s="26">
        <f>DATE(YEAR(DATEVALUE(M52)), MONTH(DATEVALUE(M52)), DAY(DATEVALUE(M52))+15)</f>
        <v/>
      </c>
      <c r="O52" s="44">
        <f>IF(H52=0, "ĐÃ RỜI BỎ (CHURN)", IF(H52&lt;G52*0.5, "NGUY CƠ CAO (-50%)", "SUY GIẢM NHẸ"))</f>
        <v/>
      </c>
      <c r="P52" s="27">
        <f>IF(H52=0, "GỌI ĐIỆN THĂM KHÁM + TẶNG VOUCHER 50K", "GỬI TIN ZALO NHẮC TÁI MUA ĐÚNG CHU KỲ")</f>
        <v/>
      </c>
    </row>
    <row r="53" ht="20" customHeight="1">
      <c r="A53" s="19" t="n">
        <v>51</v>
      </c>
      <c r="B53" s="19" t="inlineStr">
        <is>
          <t>CUST_0051</t>
        </is>
      </c>
      <c r="C53" s="20" t="inlineStr">
        <is>
          <t>CHÂU VĂN NHIỀU</t>
        </is>
      </c>
      <c r="D53" s="19" t="inlineStr">
        <is>
          <t>0964520578</t>
        </is>
      </c>
      <c r="E53" s="19" t="inlineStr">
        <is>
          <t>102</t>
        </is>
      </c>
      <c r="F53" s="20" t="inlineStr">
        <is>
          <t>Đông Thạnh</t>
        </is>
      </c>
      <c r="G53" s="21" t="n">
        <v>1301000</v>
      </c>
      <c r="H53" s="21" t="n">
        <v>0</v>
      </c>
      <c r="I53" s="21">
        <f>H53-G53</f>
        <v/>
      </c>
      <c r="J53" s="25">
        <f>IF(G53&gt;0, (H53-G53)/G53, 0)</f>
        <v/>
      </c>
      <c r="K53" s="20" t="inlineStr">
        <is>
          <t>Tã Quần Sumo L48</t>
        </is>
      </c>
      <c r="L53" s="19" t="n">
        <v>14</v>
      </c>
      <c r="M53" s="19" t="inlineStr">
        <is>
          <t>2026-09-11</t>
        </is>
      </c>
      <c r="N53" s="19">
        <f>DATE(YEAR(DATEVALUE(M53)), MONTH(DATEVALUE(M53)), DAY(DATEVALUE(M53))+14)</f>
        <v/>
      </c>
      <c r="O53" s="42">
        <f>IF(H53=0, "ĐÃ RỜI BỎ (CHURN)", IF(H53&lt;G53*0.5, "NGUY CƠ CAO (-50%)", "SUY GIẢM NHẸ"))</f>
        <v/>
      </c>
      <c r="P53" s="20">
        <f>IF(H53=0, "GỌI ĐIỆN THĂM KHÁM + TẶNG VOUCHER 50K", "GỬI TIN ZALO NHẮC TÁI MUA ĐÚNG CHU KỲ")</f>
        <v/>
      </c>
    </row>
    <row r="54" ht="20" customHeight="1">
      <c r="A54" s="26" t="n">
        <v>52</v>
      </c>
      <c r="B54" s="26" t="inlineStr">
        <is>
          <t>CUST_0052</t>
        </is>
      </c>
      <c r="C54" s="27" t="inlineStr">
        <is>
          <t>NGỌC NGỌC</t>
        </is>
      </c>
      <c r="D54" s="26" t="inlineStr">
        <is>
          <t>0917512845</t>
        </is>
      </c>
      <c r="E54" s="26" t="inlineStr">
        <is>
          <t>102</t>
        </is>
      </c>
      <c r="F54" s="27" t="inlineStr">
        <is>
          <t>Đông Thạnh</t>
        </is>
      </c>
      <c r="G54" s="28" t="n">
        <v>1293000</v>
      </c>
      <c r="H54" s="28" t="n">
        <v>0</v>
      </c>
      <c r="I54" s="28">
        <f>H54-G54</f>
        <v/>
      </c>
      <c r="J54" s="32">
        <f>IF(G54&gt;0, (H54-G54)/G54, 0)</f>
        <v/>
      </c>
      <c r="K54" s="27" t="inlineStr">
        <is>
          <t>Delimil Pro 0+ 800g</t>
        </is>
      </c>
      <c r="L54" s="26" t="n">
        <v>20</v>
      </c>
      <c r="M54" s="26" t="inlineStr">
        <is>
          <t>2026-09-20</t>
        </is>
      </c>
      <c r="N54" s="26">
        <f>DATE(YEAR(DATEVALUE(M54)), MONTH(DATEVALUE(M54)), DAY(DATEVALUE(M54))+20)</f>
        <v/>
      </c>
      <c r="O54" s="44">
        <f>IF(H54=0, "ĐÃ RỜI BỎ (CHURN)", IF(H54&lt;G54*0.5, "NGUY CƠ CAO (-50%)", "SUY GIẢM NHẸ"))</f>
        <v/>
      </c>
      <c r="P54" s="27">
        <f>IF(H54=0, "GỌI ĐIỆN THĂM KHÁM + TẶNG VOUCHER 50K", "GỬI TIN ZALO NHẮC TÁI MUA ĐÚNG CHU KỲ")</f>
        <v/>
      </c>
    </row>
    <row r="55" ht="20" customHeight="1">
      <c r="A55" s="19" t="n">
        <v>53</v>
      </c>
      <c r="B55" s="19" t="inlineStr">
        <is>
          <t>CUST_0053</t>
        </is>
      </c>
      <c r="C55" s="20" t="inlineStr">
        <is>
          <t>TRẦN THI HOÀNG CHÂU</t>
        </is>
      </c>
      <c r="D55" s="19" t="inlineStr">
        <is>
          <t>0941296294</t>
        </is>
      </c>
      <c r="E55" s="19" t="inlineStr">
        <is>
          <t>102</t>
        </is>
      </c>
      <c r="F55" s="20" t="inlineStr">
        <is>
          <t>Đông Thạnh</t>
        </is>
      </c>
      <c r="G55" s="21" t="n">
        <v>4341000</v>
      </c>
      <c r="H55" s="21" t="n">
        <v>6583000</v>
      </c>
      <c r="I55" s="21">
        <f>H55-G55</f>
        <v/>
      </c>
      <c r="J55" s="25">
        <f>IF(G55&gt;0, (H55-G55)/G55, 0)</f>
        <v/>
      </c>
      <c r="K55" s="20" t="inlineStr">
        <is>
          <t>Delimil Pro 0+ 800g</t>
        </is>
      </c>
      <c r="L55" s="19" t="n">
        <v>20</v>
      </c>
      <c r="M55" s="19" t="inlineStr">
        <is>
          <t>2026-09-27</t>
        </is>
      </c>
      <c r="N55" s="19">
        <f>DATE(YEAR(DATEVALUE(M55)), MONTH(DATEVALUE(M55)), DAY(DATEVALUE(M55))+20)</f>
        <v/>
      </c>
      <c r="O55" s="42">
        <f>IF(H55=0, "ĐÃ RỜI BỎ (CHURN)", IF(H55&lt;G55*0.5, "NGUY CƠ CAO (-50%)", "SUY GIẢM NHẸ"))</f>
        <v/>
      </c>
      <c r="P55" s="20">
        <f>IF(H55=0, "GỌI ĐIỆN THĂM KHÁM + TẶNG VOUCHER 50K", "GỬI TIN ZALO NHẮC TÁI MUA ĐÚNG CHU KỲ")</f>
        <v/>
      </c>
    </row>
    <row r="56" ht="20" customHeight="1">
      <c r="A56" s="26" t="n">
        <v>54</v>
      </c>
      <c r="B56" s="26" t="inlineStr">
        <is>
          <t>CUST_0054</t>
        </is>
      </c>
      <c r="C56" s="27" t="inlineStr">
        <is>
          <t>ĐẶNG THI KIM LIÊN</t>
        </is>
      </c>
      <c r="D56" s="26" t="inlineStr">
        <is>
          <t>0927532287</t>
        </is>
      </c>
      <c r="E56" s="26" t="inlineStr">
        <is>
          <t>102</t>
        </is>
      </c>
      <c r="F56" s="27" t="inlineStr">
        <is>
          <t>Đông Thạnh</t>
        </is>
      </c>
      <c r="G56" s="28" t="n">
        <v>1600000</v>
      </c>
      <c r="H56" s="28" t="n">
        <v>319000</v>
      </c>
      <c r="I56" s="28">
        <f>H56-G56</f>
        <v/>
      </c>
      <c r="J56" s="32">
        <f>IF(G56&gt;0, (H56-G56)/G56, 0)</f>
        <v/>
      </c>
      <c r="K56" s="27" t="inlineStr">
        <is>
          <t>SBPS Nutritie Colostrum DHA 110ml</t>
        </is>
      </c>
      <c r="L56" s="26" t="n">
        <v>12</v>
      </c>
      <c r="M56" s="26" t="inlineStr">
        <is>
          <t>2026-09-18</t>
        </is>
      </c>
      <c r="N56" s="26">
        <f>DATE(YEAR(DATEVALUE(M56)), MONTH(DATEVALUE(M56)), DAY(DATEVALUE(M56))+12)</f>
        <v/>
      </c>
      <c r="O56" s="44">
        <f>IF(H56=0, "ĐÃ RỜI BỎ (CHURN)", IF(H56&lt;G56*0.5, "NGUY CƠ CAO (-50%)", "SUY GIẢM NHẸ"))</f>
        <v/>
      </c>
      <c r="P56" s="27">
        <f>IF(H56=0, "GỌI ĐIỆN THĂM KHÁM + TẶNG VOUCHER 50K", "GỬI TIN ZALO NHẮC TÁI MUA ĐÚNG CHU KỲ")</f>
        <v/>
      </c>
    </row>
    <row r="57" ht="20" customHeight="1">
      <c r="A57" s="19" t="n">
        <v>55</v>
      </c>
      <c r="B57" s="19" t="inlineStr">
        <is>
          <t>CUST_0055</t>
        </is>
      </c>
      <c r="C57" s="20" t="inlineStr">
        <is>
          <t>ĐỒNG THỊ THANH NGỌC</t>
        </is>
      </c>
      <c r="D57" s="19" t="inlineStr">
        <is>
          <t>0919553927</t>
        </is>
      </c>
      <c r="E57" s="19" t="inlineStr">
        <is>
          <t>102</t>
        </is>
      </c>
      <c r="F57" s="20" t="inlineStr">
        <is>
          <t>Đông Thạnh</t>
        </is>
      </c>
      <c r="G57" s="21" t="n">
        <v>1265000</v>
      </c>
      <c r="H57" s="21" t="n">
        <v>0</v>
      </c>
      <c r="I57" s="21">
        <f>H57-G57</f>
        <v/>
      </c>
      <c r="J57" s="25">
        <f>IF(G57&gt;0, (H57-G57)/G57, 0)</f>
        <v/>
      </c>
      <c r="K57" s="20" t="inlineStr">
        <is>
          <t>ColosBaby Gold 0+ 800g</t>
        </is>
      </c>
      <c r="L57" s="19" t="n">
        <v>18</v>
      </c>
      <c r="M57" s="19" t="inlineStr">
        <is>
          <t>2026-09-27</t>
        </is>
      </c>
      <c r="N57" s="19">
        <f>DATE(YEAR(DATEVALUE(M57)), MONTH(DATEVALUE(M57)), DAY(DATEVALUE(M57))+18)</f>
        <v/>
      </c>
      <c r="O57" s="42">
        <f>IF(H57=0, "ĐÃ RỜI BỎ (CHURN)", IF(H57&lt;G57*0.5, "NGUY CƠ CAO (-50%)", "SUY GIẢM NHẸ"))</f>
        <v/>
      </c>
      <c r="P57" s="20">
        <f>IF(H57=0, "GỌI ĐIỆN THĂM KHÁM + TẶNG VOUCHER 50K", "GỬI TIN ZALO NHẮC TÁI MUA ĐÚNG CHU KỲ")</f>
        <v/>
      </c>
    </row>
    <row r="58" ht="20" customHeight="1">
      <c r="A58" s="26" t="n">
        <v>56</v>
      </c>
      <c r="B58" s="26" t="inlineStr">
        <is>
          <t>CUST_0056</t>
        </is>
      </c>
      <c r="C58" s="27" t="inlineStr">
        <is>
          <t>NGUYỄN NHƯ Ý</t>
        </is>
      </c>
      <c r="D58" s="26" t="inlineStr">
        <is>
          <t>0916767653</t>
        </is>
      </c>
      <c r="E58" s="26" t="inlineStr">
        <is>
          <t>102</t>
        </is>
      </c>
      <c r="F58" s="27" t="inlineStr">
        <is>
          <t>Đông Thạnh</t>
        </is>
      </c>
      <c r="G58" s="28" t="n">
        <v>0</v>
      </c>
      <c r="H58" s="28" t="n">
        <v>1310000</v>
      </c>
      <c r="I58" s="28">
        <f>H58-G58</f>
        <v/>
      </c>
      <c r="J58" s="32">
        <f>IF(G58&gt;0, (H58-G58)/G58, 0)</f>
        <v/>
      </c>
      <c r="K58" s="27" t="inlineStr">
        <is>
          <t>Delimil Pro 0+ 800g</t>
        </is>
      </c>
      <c r="L58" s="26" t="n">
        <v>20</v>
      </c>
      <c r="M58" s="26" t="inlineStr">
        <is>
          <t>2026-09-10</t>
        </is>
      </c>
      <c r="N58" s="26">
        <f>DATE(YEAR(DATEVALUE(M58)), MONTH(DATEVALUE(M58)), DAY(DATEVALUE(M58))+20)</f>
        <v/>
      </c>
      <c r="O58" s="44">
        <f>IF(H58=0, "ĐÃ RỜI BỎ (CHURN)", IF(H58&lt;G58*0.5, "NGUY CƠ CAO (-50%)", "SUY GIẢM NHẸ"))</f>
        <v/>
      </c>
      <c r="P58" s="27">
        <f>IF(H58=0, "GỌI ĐIỆN THĂM KHÁM + TẶNG VOUCHER 50K", "GỬI TIN ZALO NHẮC TÁI MUA ĐÚNG CHU KỲ")</f>
        <v/>
      </c>
    </row>
    <row r="59" ht="20" customHeight="1">
      <c r="A59" s="19" t="n">
        <v>57</v>
      </c>
      <c r="B59" s="19" t="inlineStr">
        <is>
          <t>CUST_0057</t>
        </is>
      </c>
      <c r="C59" s="20" t="inlineStr">
        <is>
          <t>PHAN PHƯỚC THIỆN</t>
        </is>
      </c>
      <c r="D59" s="19" t="inlineStr">
        <is>
          <t>0931516597</t>
        </is>
      </c>
      <c r="E59" s="19" t="inlineStr">
        <is>
          <t>102</t>
        </is>
      </c>
      <c r="F59" s="20" t="inlineStr">
        <is>
          <t>Đông Thạnh</t>
        </is>
      </c>
      <c r="G59" s="21" t="n">
        <v>2549000</v>
      </c>
      <c r="H59" s="21" t="n">
        <v>1312000</v>
      </c>
      <c r="I59" s="21">
        <f>H59-G59</f>
        <v/>
      </c>
      <c r="J59" s="25">
        <f>IF(G59&gt;0, (H59-G59)/G59, 0)</f>
        <v/>
      </c>
      <c r="K59" s="20" t="inlineStr">
        <is>
          <t>ColosBaby Gold 0+ 800g</t>
        </is>
      </c>
      <c r="L59" s="19" t="n">
        <v>18</v>
      </c>
      <c r="M59" s="19" t="inlineStr">
        <is>
          <t>2026-09-25</t>
        </is>
      </c>
      <c r="N59" s="19">
        <f>DATE(YEAR(DATEVALUE(M59)), MONTH(DATEVALUE(M59)), DAY(DATEVALUE(M59))+18)</f>
        <v/>
      </c>
      <c r="O59" s="42">
        <f>IF(H59=0, "ĐÃ RỜI BỎ (CHURN)", IF(H59&lt;G59*0.5, "NGUY CƠ CAO (-50%)", "SUY GIẢM NHẸ"))</f>
        <v/>
      </c>
      <c r="P59" s="20">
        <f>IF(H59=0, "GỌI ĐIỆN THĂM KHÁM + TẶNG VOUCHER 50K", "GỬI TIN ZALO NHẮC TÁI MUA ĐÚNG CHU KỲ")</f>
        <v/>
      </c>
    </row>
    <row r="60" ht="20" customHeight="1">
      <c r="A60" s="26" t="n">
        <v>58</v>
      </c>
      <c r="B60" s="26" t="inlineStr">
        <is>
          <t>CUST_0058</t>
        </is>
      </c>
      <c r="C60" s="27" t="inlineStr">
        <is>
          <t>LÊ THỊ ĐÀO</t>
        </is>
      </c>
      <c r="D60" s="26" t="inlineStr">
        <is>
          <t>0961160268</t>
        </is>
      </c>
      <c r="E60" s="26" t="inlineStr">
        <is>
          <t>102</t>
        </is>
      </c>
      <c r="F60" s="27" t="inlineStr">
        <is>
          <t>Đông Thạnh</t>
        </is>
      </c>
      <c r="G60" s="28" t="n">
        <v>0</v>
      </c>
      <c r="H60" s="28" t="n">
        <v>352000</v>
      </c>
      <c r="I60" s="28">
        <f>H60-G60</f>
        <v/>
      </c>
      <c r="J60" s="32">
        <f>IF(G60&gt;0, (H60-G60)/G60, 0)</f>
        <v/>
      </c>
      <c r="K60" s="27" t="inlineStr">
        <is>
          <t>ColosBaby Gold 0+ 800g</t>
        </is>
      </c>
      <c r="L60" s="26" t="n">
        <v>18</v>
      </c>
      <c r="M60" s="26" t="inlineStr">
        <is>
          <t>2026-09-22</t>
        </is>
      </c>
      <c r="N60" s="26">
        <f>DATE(YEAR(DATEVALUE(M60)), MONTH(DATEVALUE(M60)), DAY(DATEVALUE(M60))+18)</f>
        <v/>
      </c>
      <c r="O60" s="44">
        <f>IF(H60=0, "ĐÃ RỜI BỎ (CHURN)", IF(H60&lt;G60*0.5, "NGUY CƠ CAO (-50%)", "SUY GIẢM NHẸ"))</f>
        <v/>
      </c>
      <c r="P60" s="27">
        <f>IF(H60=0, "GỌI ĐIỆN THĂM KHÁM + TẶNG VOUCHER 50K", "GỬI TIN ZALO NHẮC TÁI MUA ĐÚNG CHU KỲ")</f>
        <v/>
      </c>
    </row>
    <row r="61" ht="20" customHeight="1">
      <c r="A61" s="19" t="n">
        <v>59</v>
      </c>
      <c r="B61" s="19" t="inlineStr">
        <is>
          <t>CUST_0059</t>
        </is>
      </c>
      <c r="C61" s="20" t="inlineStr">
        <is>
          <t>ĐỖ THỊ THU THUỶ</t>
        </is>
      </c>
      <c r="D61" s="19" t="inlineStr">
        <is>
          <t>0959371902</t>
        </is>
      </c>
      <c r="E61" s="19" t="inlineStr">
        <is>
          <t>102</t>
        </is>
      </c>
      <c r="F61" s="20" t="inlineStr">
        <is>
          <t>Đông Thạnh</t>
        </is>
      </c>
      <c r="G61" s="21" t="n">
        <v>0</v>
      </c>
      <c r="H61" s="21" t="n">
        <v>919000</v>
      </c>
      <c r="I61" s="21">
        <f>H61-G61</f>
        <v/>
      </c>
      <c r="J61" s="25">
        <f>IF(G61&gt;0, (H61-G61)/G61, 0)</f>
        <v/>
      </c>
      <c r="K61" s="20" t="inlineStr">
        <is>
          <t>Similac Total Protection 0+ 850g</t>
        </is>
      </c>
      <c r="L61" s="19" t="n">
        <v>18</v>
      </c>
      <c r="M61" s="19" t="inlineStr">
        <is>
          <t>2026-09-24</t>
        </is>
      </c>
      <c r="N61" s="19">
        <f>DATE(YEAR(DATEVALUE(M61)), MONTH(DATEVALUE(M61)), DAY(DATEVALUE(M61))+18)</f>
        <v/>
      </c>
      <c r="O61" s="42">
        <f>IF(H61=0, "ĐÃ RỜI BỎ (CHURN)", IF(H61&lt;G61*0.5, "NGUY CƠ CAO (-50%)", "SUY GIẢM NHẸ"))</f>
        <v/>
      </c>
      <c r="P61" s="20">
        <f>IF(H61=0, "GỌI ĐIỆN THĂM KHÁM + TẶNG VOUCHER 50K", "GỬI TIN ZALO NHẮC TÁI MUA ĐÚNG CHU KỲ")</f>
        <v/>
      </c>
    </row>
    <row r="62" ht="20" customHeight="1">
      <c r="A62" s="26" t="n">
        <v>60</v>
      </c>
      <c r="B62" s="26" t="inlineStr">
        <is>
          <t>CUST_0060</t>
        </is>
      </c>
      <c r="C62" s="27" t="inlineStr">
        <is>
          <t>CÔ LOAN</t>
        </is>
      </c>
      <c r="D62" s="26" t="inlineStr">
        <is>
          <t>0964813848</t>
        </is>
      </c>
      <c r="E62" s="26" t="inlineStr">
        <is>
          <t>102</t>
        </is>
      </c>
      <c r="F62" s="27" t="inlineStr">
        <is>
          <t>Đông Thạnh</t>
        </is>
      </c>
      <c r="G62" s="28" t="n">
        <v>0</v>
      </c>
      <c r="H62" s="28" t="n">
        <v>747000</v>
      </c>
      <c r="I62" s="28">
        <f>H62-G62</f>
        <v/>
      </c>
      <c r="J62" s="32">
        <f>IF(G62&gt;0, (H62-G62)/G62, 0)</f>
        <v/>
      </c>
      <c r="K62" s="27" t="inlineStr">
        <is>
          <t>Tã Quần Sumo XL46</t>
        </is>
      </c>
      <c r="L62" s="26" t="n">
        <v>14</v>
      </c>
      <c r="M62" s="26" t="inlineStr">
        <is>
          <t>2026-09-27</t>
        </is>
      </c>
      <c r="N62" s="26">
        <f>DATE(YEAR(DATEVALUE(M62)), MONTH(DATEVALUE(M62)), DAY(DATEVALUE(M62))+14)</f>
        <v/>
      </c>
      <c r="O62" s="44">
        <f>IF(H62=0, "ĐÃ RỜI BỎ (CHURN)", IF(H62&lt;G62*0.5, "NGUY CƠ CAO (-50%)", "SUY GIẢM NHẸ"))</f>
        <v/>
      </c>
      <c r="P62" s="27">
        <f>IF(H62=0, "GỌI ĐIỆN THĂM KHÁM + TẶNG VOUCHER 50K", "GỬI TIN ZALO NHẮC TÁI MUA ĐÚNG CHU KỲ")</f>
        <v/>
      </c>
    </row>
    <row r="63" ht="20" customHeight="1">
      <c r="A63" s="19" t="n">
        <v>61</v>
      </c>
      <c r="B63" s="19" t="inlineStr">
        <is>
          <t>CUST_0061</t>
        </is>
      </c>
      <c r="C63" s="20" t="inlineStr">
        <is>
          <t>HUỲNH THỊ NGỌC ÁNH</t>
        </is>
      </c>
      <c r="D63" s="19" t="inlineStr">
        <is>
          <t>0929294403</t>
        </is>
      </c>
      <c r="E63" s="19" t="inlineStr">
        <is>
          <t>102</t>
        </is>
      </c>
      <c r="F63" s="20" t="inlineStr">
        <is>
          <t>Đông Thạnh</t>
        </is>
      </c>
      <c r="G63" s="21" t="n">
        <v>1346000</v>
      </c>
      <c r="H63" s="21" t="n">
        <v>2718000</v>
      </c>
      <c r="I63" s="21">
        <f>H63-G63</f>
        <v/>
      </c>
      <c r="J63" s="25">
        <f>IF(G63&gt;0, (H63-G63)/G63, 0)</f>
        <v/>
      </c>
      <c r="K63" s="20" t="inlineStr">
        <is>
          <t>SBPS Nutritie Colostrum DHA 110ml</t>
        </is>
      </c>
      <c r="L63" s="19" t="n">
        <v>12</v>
      </c>
      <c r="M63" s="19" t="inlineStr">
        <is>
          <t>2026-09-16</t>
        </is>
      </c>
      <c r="N63" s="19">
        <f>DATE(YEAR(DATEVALUE(M63)), MONTH(DATEVALUE(M63)), DAY(DATEVALUE(M63))+12)</f>
        <v/>
      </c>
      <c r="O63" s="42">
        <f>IF(H63=0, "ĐÃ RỜI BỎ (CHURN)", IF(H63&lt;G63*0.5, "NGUY CƠ CAO (-50%)", "SUY GIẢM NHẸ"))</f>
        <v/>
      </c>
      <c r="P63" s="20">
        <f>IF(H63=0, "GỌI ĐIỆN THĂM KHÁM + TẶNG VOUCHER 50K", "GỬI TIN ZALO NHẮC TÁI MUA ĐÚNG CHU KỲ")</f>
        <v/>
      </c>
    </row>
    <row r="64" ht="20" customHeight="1">
      <c r="A64" s="26" t="n">
        <v>62</v>
      </c>
      <c r="B64" s="26" t="inlineStr">
        <is>
          <t>CUST_0062</t>
        </is>
      </c>
      <c r="C64" s="27" t="inlineStr">
        <is>
          <t>HUỲNH THI NGỌC HUYỀN</t>
        </is>
      </c>
      <c r="D64" s="26" t="inlineStr">
        <is>
          <t>0979162865</t>
        </is>
      </c>
      <c r="E64" s="26" t="inlineStr">
        <is>
          <t>102</t>
        </is>
      </c>
      <c r="F64" s="27" t="inlineStr">
        <is>
          <t>Đông Thạnh</t>
        </is>
      </c>
      <c r="G64" s="28" t="n">
        <v>322000</v>
      </c>
      <c r="H64" s="28" t="n">
        <v>3685000</v>
      </c>
      <c r="I64" s="28">
        <f>H64-G64</f>
        <v/>
      </c>
      <c r="J64" s="32">
        <f>IF(G64&gt;0, (H64-G64)/G64, 0)</f>
        <v/>
      </c>
      <c r="K64" s="27" t="inlineStr">
        <is>
          <t>Optimum Gold 2 800g</t>
        </is>
      </c>
      <c r="L64" s="26" t="n">
        <v>20</v>
      </c>
      <c r="M64" s="26" t="inlineStr">
        <is>
          <t>2026-09-20</t>
        </is>
      </c>
      <c r="N64" s="26">
        <f>DATE(YEAR(DATEVALUE(M64)), MONTH(DATEVALUE(M64)), DAY(DATEVALUE(M64))+20)</f>
        <v/>
      </c>
      <c r="O64" s="44">
        <f>IF(H64=0, "ĐÃ RỜI BỎ (CHURN)", IF(H64&lt;G64*0.5, "NGUY CƠ CAO (-50%)", "SUY GIẢM NHẸ"))</f>
        <v/>
      </c>
      <c r="P64" s="27">
        <f>IF(H64=0, "GỌI ĐIỆN THĂM KHÁM + TẶNG VOUCHER 50K", "GỬI TIN ZALO NHẮC TÁI MUA ĐÚNG CHU KỲ")</f>
        <v/>
      </c>
    </row>
    <row r="65" ht="20" customHeight="1">
      <c r="A65" s="19" t="n">
        <v>63</v>
      </c>
      <c r="B65" s="19" t="inlineStr">
        <is>
          <t>CUST_0063</t>
        </is>
      </c>
      <c r="C65" s="20" t="inlineStr">
        <is>
          <t>PHAN TẤN ĐẠI</t>
        </is>
      </c>
      <c r="D65" s="19" t="inlineStr">
        <is>
          <t>0916698588</t>
        </is>
      </c>
      <c r="E65" s="19" t="inlineStr">
        <is>
          <t>102</t>
        </is>
      </c>
      <c r="F65" s="20" t="inlineStr">
        <is>
          <t>Đông Thạnh</t>
        </is>
      </c>
      <c r="G65" s="21" t="n">
        <v>1230000</v>
      </c>
      <c r="H65" s="21" t="n">
        <v>0</v>
      </c>
      <c r="I65" s="21">
        <f>H65-G65</f>
        <v/>
      </c>
      <c r="J65" s="25">
        <f>IF(G65&gt;0, (H65-G65)/G65, 0)</f>
        <v/>
      </c>
      <c r="K65" s="20" t="inlineStr">
        <is>
          <t>Similac Total Protection 0+ 850g</t>
        </is>
      </c>
      <c r="L65" s="19" t="n">
        <v>18</v>
      </c>
      <c r="M65" s="19" t="inlineStr">
        <is>
          <t>2026-09-26</t>
        </is>
      </c>
      <c r="N65" s="19">
        <f>DATE(YEAR(DATEVALUE(M65)), MONTH(DATEVALUE(M65)), DAY(DATEVALUE(M65))+18)</f>
        <v/>
      </c>
      <c r="O65" s="42">
        <f>IF(H65=0, "ĐÃ RỜI BỎ (CHURN)", IF(H65&lt;G65*0.5, "NGUY CƠ CAO (-50%)", "SUY GIẢM NHẸ"))</f>
        <v/>
      </c>
      <c r="P65" s="20">
        <f>IF(H65=0, "GỌI ĐIỆN THĂM KHÁM + TẶNG VOUCHER 50K", "GỬI TIN ZALO NHẮC TÁI MUA ĐÚNG CHU KỲ")</f>
        <v/>
      </c>
    </row>
    <row r="66" ht="20" customHeight="1">
      <c r="A66" s="26" t="n">
        <v>64</v>
      </c>
      <c r="B66" s="26" t="inlineStr">
        <is>
          <t>CUST_0064</t>
        </is>
      </c>
      <c r="C66" s="27" t="inlineStr">
        <is>
          <t>TRƯƠNG HOÀNG HUÂN</t>
        </is>
      </c>
      <c r="D66" s="26" t="inlineStr">
        <is>
          <t>0930158620</t>
        </is>
      </c>
      <c r="E66" s="26" t="inlineStr">
        <is>
          <t>102</t>
        </is>
      </c>
      <c r="F66" s="27" t="inlineStr">
        <is>
          <t>Đông Thạnh</t>
        </is>
      </c>
      <c r="G66" s="28" t="n">
        <v>625000</v>
      </c>
      <c r="H66" s="28" t="n">
        <v>1060000</v>
      </c>
      <c r="I66" s="28">
        <f>H66-G66</f>
        <v/>
      </c>
      <c r="J66" s="32">
        <f>IF(G66&gt;0, (H66-G66)/G66, 0)</f>
        <v/>
      </c>
      <c r="K66" s="27" t="inlineStr">
        <is>
          <t>SBPS Grow đỏ 180ml (Nuti)</t>
        </is>
      </c>
      <c r="L66" s="26" t="n">
        <v>12</v>
      </c>
      <c r="M66" s="26" t="inlineStr">
        <is>
          <t>2026-09-12</t>
        </is>
      </c>
      <c r="N66" s="26">
        <f>DATE(YEAR(DATEVALUE(M66)), MONTH(DATEVALUE(M66)), DAY(DATEVALUE(M66))+12)</f>
        <v/>
      </c>
      <c r="O66" s="44">
        <f>IF(H66=0, "ĐÃ RỜI BỎ (CHURN)", IF(H66&lt;G66*0.5, "NGUY CƠ CAO (-50%)", "SUY GIẢM NHẸ"))</f>
        <v/>
      </c>
      <c r="P66" s="27">
        <f>IF(H66=0, "GỌI ĐIỆN THĂM KHÁM + TẶNG VOUCHER 50K", "GỬI TIN ZALO NHẮC TÁI MUA ĐÚNG CHU KỲ")</f>
        <v/>
      </c>
    </row>
    <row r="67" ht="20" customHeight="1">
      <c r="A67" s="19" t="n">
        <v>65</v>
      </c>
      <c r="B67" s="19" t="inlineStr">
        <is>
          <t>CUST_0065</t>
        </is>
      </c>
      <c r="C67" s="20" t="inlineStr">
        <is>
          <t>LÊ NGỌC TRINH</t>
        </is>
      </c>
      <c r="D67" s="19" t="inlineStr">
        <is>
          <t>0918709169</t>
        </is>
      </c>
      <c r="E67" s="19" t="inlineStr">
        <is>
          <t>102</t>
        </is>
      </c>
      <c r="F67" s="20" t="inlineStr">
        <is>
          <t>Đông Thạnh</t>
        </is>
      </c>
      <c r="G67" s="21" t="n">
        <v>730000</v>
      </c>
      <c r="H67" s="21" t="n">
        <v>881000</v>
      </c>
      <c r="I67" s="21">
        <f>H67-G67</f>
        <v/>
      </c>
      <c r="J67" s="25">
        <f>IF(G67&gt;0, (H67-G67)/G67, 0)</f>
        <v/>
      </c>
      <c r="K67" s="20" t="inlineStr">
        <is>
          <t>Aumil Avi Gold 750g</t>
        </is>
      </c>
      <c r="L67" s="19" t="n">
        <v>18</v>
      </c>
      <c r="M67" s="19" t="inlineStr">
        <is>
          <t>2026-09-17</t>
        </is>
      </c>
      <c r="N67" s="19">
        <f>DATE(YEAR(DATEVALUE(M67)), MONTH(DATEVALUE(M67)), DAY(DATEVALUE(M67))+18)</f>
        <v/>
      </c>
      <c r="O67" s="42">
        <f>IF(H67=0, "ĐÃ RỜI BỎ (CHURN)", IF(H67&lt;G67*0.5, "NGUY CƠ CAO (-50%)", "SUY GIẢM NHẸ"))</f>
        <v/>
      </c>
      <c r="P67" s="20">
        <f>IF(H67=0, "GỌI ĐIỆN THĂM KHÁM + TẶNG VOUCHER 50K", "GỬI TIN ZALO NHẮC TÁI MUA ĐÚNG CHU KỲ")</f>
        <v/>
      </c>
    </row>
    <row r="68" ht="20" customHeight="1">
      <c r="A68" s="26" t="n">
        <v>66</v>
      </c>
      <c r="B68" s="26" t="inlineStr">
        <is>
          <t>CUST_0066</t>
        </is>
      </c>
      <c r="C68" s="27" t="inlineStr">
        <is>
          <t>NGUYỄN THỊ NGHĨA</t>
        </is>
      </c>
      <c r="D68" s="26" t="inlineStr">
        <is>
          <t>0925683352</t>
        </is>
      </c>
      <c r="E68" s="26" t="inlineStr">
        <is>
          <t>102</t>
        </is>
      </c>
      <c r="F68" s="27" t="inlineStr">
        <is>
          <t>Đông Thạnh</t>
        </is>
      </c>
      <c r="G68" s="28" t="n">
        <v>2536000</v>
      </c>
      <c r="H68" s="28" t="n">
        <v>2861000</v>
      </c>
      <c r="I68" s="28">
        <f>H68-G68</f>
        <v/>
      </c>
      <c r="J68" s="32">
        <f>IF(G68&gt;0, (H68-G68)/G68, 0)</f>
        <v/>
      </c>
      <c r="K68" s="27" t="inlineStr">
        <is>
          <t>Tã Quần Bobby Premium XL 52M</t>
        </is>
      </c>
      <c r="L68" s="26" t="n">
        <v>15</v>
      </c>
      <c r="M68" s="26" t="inlineStr">
        <is>
          <t>2026-09-28</t>
        </is>
      </c>
      <c r="N68" s="26">
        <f>DATE(YEAR(DATEVALUE(M68)), MONTH(DATEVALUE(M68)), DAY(DATEVALUE(M68))+15)</f>
        <v/>
      </c>
      <c r="O68" s="44">
        <f>IF(H68=0, "ĐÃ RỜI BỎ (CHURN)", IF(H68&lt;G68*0.5, "NGUY CƠ CAO (-50%)", "SUY GIẢM NHẸ"))</f>
        <v/>
      </c>
      <c r="P68" s="27">
        <f>IF(H68=0, "GỌI ĐIỆN THĂM KHÁM + TẶNG VOUCHER 50K", "GỬI TIN ZALO NHẮC TÁI MUA ĐÚNG CHU KỲ")</f>
        <v/>
      </c>
    </row>
    <row r="69" ht="20" customHeight="1">
      <c r="A69" s="19" t="n">
        <v>67</v>
      </c>
      <c r="B69" s="19" t="inlineStr">
        <is>
          <t>CUST_0067</t>
        </is>
      </c>
      <c r="C69" s="20" t="inlineStr">
        <is>
          <t>HUỲNH THỊ HAI</t>
        </is>
      </c>
      <c r="D69" s="19" t="inlineStr">
        <is>
          <t>0915734183</t>
        </is>
      </c>
      <c r="E69" s="19" t="inlineStr">
        <is>
          <t>102</t>
        </is>
      </c>
      <c r="F69" s="20" t="inlineStr">
        <is>
          <t>Đông Thạnh</t>
        </is>
      </c>
      <c r="G69" s="21" t="n">
        <v>0</v>
      </c>
      <c r="H69" s="21" t="n">
        <v>599000</v>
      </c>
      <c r="I69" s="21">
        <f>H69-G69</f>
        <v/>
      </c>
      <c r="J69" s="25">
        <f>IF(G69&gt;0, (H69-G69)/G69, 0)</f>
        <v/>
      </c>
      <c r="K69" s="20" t="inlineStr">
        <is>
          <t>Optimum Gold 2 800g</t>
        </is>
      </c>
      <c r="L69" s="19" t="n">
        <v>20</v>
      </c>
      <c r="M69" s="19" t="inlineStr">
        <is>
          <t>2026-09-23</t>
        </is>
      </c>
      <c r="N69" s="19">
        <f>DATE(YEAR(DATEVALUE(M69)), MONTH(DATEVALUE(M69)), DAY(DATEVALUE(M69))+20)</f>
        <v/>
      </c>
      <c r="O69" s="42">
        <f>IF(H69=0, "ĐÃ RỜI BỎ (CHURN)", IF(H69&lt;G69*0.5, "NGUY CƠ CAO (-50%)", "SUY GIẢM NHẸ"))</f>
        <v/>
      </c>
      <c r="P69" s="20">
        <f>IF(H69=0, "GỌI ĐIỆN THĂM KHÁM + TẶNG VOUCHER 50K", "GỬI TIN ZALO NHẮC TÁI MUA ĐÚNG CHU KỲ")</f>
        <v/>
      </c>
    </row>
    <row r="70" ht="20" customHeight="1">
      <c r="A70" s="26" t="n">
        <v>68</v>
      </c>
      <c r="B70" s="26" t="inlineStr">
        <is>
          <t>CUST_0068</t>
        </is>
      </c>
      <c r="C70" s="27" t="inlineStr">
        <is>
          <t>NGUYỄN THANH TUYỀN</t>
        </is>
      </c>
      <c r="D70" s="26" t="inlineStr">
        <is>
          <t>0982635423</t>
        </is>
      </c>
      <c r="E70" s="26" t="inlineStr">
        <is>
          <t>102</t>
        </is>
      </c>
      <c r="F70" s="27" t="inlineStr">
        <is>
          <t>Đông Thạnh</t>
        </is>
      </c>
      <c r="G70" s="28" t="n">
        <v>2241000</v>
      </c>
      <c r="H70" s="28" t="n">
        <v>2570000</v>
      </c>
      <c r="I70" s="28">
        <f>H70-G70</f>
        <v/>
      </c>
      <c r="J70" s="32">
        <f>IF(G70&gt;0, (H70-G70)/G70, 0)</f>
        <v/>
      </c>
      <c r="K70" s="27" t="inlineStr">
        <is>
          <t>Optimum Gold 2 800g</t>
        </is>
      </c>
      <c r="L70" s="26" t="n">
        <v>20</v>
      </c>
      <c r="M70" s="26" t="inlineStr">
        <is>
          <t>2026-09-18</t>
        </is>
      </c>
      <c r="N70" s="26">
        <f>DATE(YEAR(DATEVALUE(M70)), MONTH(DATEVALUE(M70)), DAY(DATEVALUE(M70))+20)</f>
        <v/>
      </c>
      <c r="O70" s="44">
        <f>IF(H70=0, "ĐÃ RỜI BỎ (CHURN)", IF(H70&lt;G70*0.5, "NGUY CƠ CAO (-50%)", "SUY GIẢM NHẸ"))</f>
        <v/>
      </c>
      <c r="P70" s="27">
        <f>IF(H70=0, "GỌI ĐIỆN THĂM KHÁM + TẶNG VOUCHER 50K", "GỬI TIN ZALO NHẮC TÁI MUA ĐÚNG CHU KỲ")</f>
        <v/>
      </c>
    </row>
    <row r="71" ht="20" customHeight="1">
      <c r="A71" s="19" t="n">
        <v>69</v>
      </c>
      <c r="B71" s="19" t="inlineStr">
        <is>
          <t>CUST_0069</t>
        </is>
      </c>
      <c r="C71" s="20" t="inlineStr">
        <is>
          <t>NGÔ QUỐC VƯƠNG</t>
        </is>
      </c>
      <c r="D71" s="19" t="inlineStr">
        <is>
          <t>0995833421</t>
        </is>
      </c>
      <c r="E71" s="19" t="inlineStr">
        <is>
          <t>102</t>
        </is>
      </c>
      <c r="F71" s="20" t="inlineStr">
        <is>
          <t>Đông Thạnh</t>
        </is>
      </c>
      <c r="G71" s="21" t="n">
        <v>415000</v>
      </c>
      <c r="H71" s="21" t="n">
        <v>428000</v>
      </c>
      <c r="I71" s="21">
        <f>H71-G71</f>
        <v/>
      </c>
      <c r="J71" s="25">
        <f>IF(G71&gt;0, (H71-G71)/G71, 0)</f>
        <v/>
      </c>
      <c r="K71" s="20" t="inlineStr">
        <is>
          <t>ColosBaby Gold 0+ 800g</t>
        </is>
      </c>
      <c r="L71" s="19" t="n">
        <v>18</v>
      </c>
      <c r="M71" s="19" t="inlineStr">
        <is>
          <t>2026-09-17</t>
        </is>
      </c>
      <c r="N71" s="19">
        <f>DATE(YEAR(DATEVALUE(M71)), MONTH(DATEVALUE(M71)), DAY(DATEVALUE(M71))+18)</f>
        <v/>
      </c>
      <c r="O71" s="42">
        <f>IF(H71=0, "ĐÃ RỜI BỎ (CHURN)", IF(H71&lt;G71*0.5, "NGUY CƠ CAO (-50%)", "SUY GIẢM NHẸ"))</f>
        <v/>
      </c>
      <c r="P71" s="20">
        <f>IF(H71=0, "GỌI ĐIỆN THĂM KHÁM + TẶNG VOUCHER 50K", "GỬI TIN ZALO NHẮC TÁI MUA ĐÚNG CHU KỲ")</f>
        <v/>
      </c>
    </row>
    <row r="72" ht="20" customHeight="1">
      <c r="A72" s="26" t="n">
        <v>70</v>
      </c>
      <c r="B72" s="26" t="inlineStr">
        <is>
          <t>CUST_0070</t>
        </is>
      </c>
      <c r="C72" s="27" t="inlineStr">
        <is>
          <t>NGUYỄN THỊ THANH</t>
        </is>
      </c>
      <c r="D72" s="26" t="inlineStr">
        <is>
          <t>0960234787</t>
        </is>
      </c>
      <c r="E72" s="26" t="inlineStr">
        <is>
          <t>102</t>
        </is>
      </c>
      <c r="F72" s="27" t="inlineStr">
        <is>
          <t>Đông Thạnh</t>
        </is>
      </c>
      <c r="G72" s="28" t="n">
        <v>1218000</v>
      </c>
      <c r="H72" s="28" t="n">
        <v>0</v>
      </c>
      <c r="I72" s="28">
        <f>H72-G72</f>
        <v/>
      </c>
      <c r="J72" s="32">
        <f>IF(G72&gt;0, (H72-G72)/G72, 0)</f>
        <v/>
      </c>
      <c r="K72" s="27" t="inlineStr">
        <is>
          <t>Tã Quần Sumo XL46</t>
        </is>
      </c>
      <c r="L72" s="26" t="n">
        <v>14</v>
      </c>
      <c r="M72" s="26" t="inlineStr">
        <is>
          <t>2026-09-19</t>
        </is>
      </c>
      <c r="N72" s="26">
        <f>DATE(YEAR(DATEVALUE(M72)), MONTH(DATEVALUE(M72)), DAY(DATEVALUE(M72))+14)</f>
        <v/>
      </c>
      <c r="O72" s="44">
        <f>IF(H72=0, "ĐÃ RỜI BỎ (CHURN)", IF(H72&lt;G72*0.5, "NGUY CƠ CAO (-50%)", "SUY GIẢM NHẸ"))</f>
        <v/>
      </c>
      <c r="P72" s="27">
        <f>IF(H72=0, "GỌI ĐIỆN THĂM KHÁM + TẶNG VOUCHER 50K", "GỬI TIN ZALO NHẮC TÁI MUA ĐÚNG CHU KỲ")</f>
        <v/>
      </c>
    </row>
    <row r="73" ht="20" customHeight="1">
      <c r="A73" s="19" t="n">
        <v>71</v>
      </c>
      <c r="B73" s="19" t="inlineStr">
        <is>
          <t>CUST_0071</t>
        </is>
      </c>
      <c r="C73" s="20" t="inlineStr">
        <is>
          <t>LÊ THI CẨM TIÊN</t>
        </is>
      </c>
      <c r="D73" s="19" t="inlineStr">
        <is>
          <t>0950869174</t>
        </is>
      </c>
      <c r="E73" s="19" t="inlineStr">
        <is>
          <t>102</t>
        </is>
      </c>
      <c r="F73" s="20" t="inlineStr">
        <is>
          <t>Đông Thạnh</t>
        </is>
      </c>
      <c r="G73" s="21" t="n">
        <v>0</v>
      </c>
      <c r="H73" s="21" t="n">
        <v>227000</v>
      </c>
      <c r="I73" s="21">
        <f>H73-G73</f>
        <v/>
      </c>
      <c r="J73" s="25">
        <f>IF(G73&gt;0, (H73-G73)/G73, 0)</f>
        <v/>
      </c>
      <c r="K73" s="20" t="inlineStr">
        <is>
          <t>SBPS Nutritie Colostrum DHA 110ml</t>
        </is>
      </c>
      <c r="L73" s="19" t="n">
        <v>12</v>
      </c>
      <c r="M73" s="19" t="inlineStr">
        <is>
          <t>2026-09-10</t>
        </is>
      </c>
      <c r="N73" s="19">
        <f>DATE(YEAR(DATEVALUE(M73)), MONTH(DATEVALUE(M73)), DAY(DATEVALUE(M73))+12)</f>
        <v/>
      </c>
      <c r="O73" s="42">
        <f>IF(H73=0, "ĐÃ RỜI BỎ (CHURN)", IF(H73&lt;G73*0.5, "NGUY CƠ CAO (-50%)", "SUY GIẢM NHẸ"))</f>
        <v/>
      </c>
      <c r="P73" s="20">
        <f>IF(H73=0, "GỌI ĐIỆN THĂM KHÁM + TẶNG VOUCHER 50K", "GỬI TIN ZALO NHẮC TÁI MUA ĐÚNG CHU KỲ")</f>
        <v/>
      </c>
    </row>
    <row r="74" ht="20" customHeight="1">
      <c r="A74" s="26" t="n">
        <v>72</v>
      </c>
      <c r="B74" s="26" t="inlineStr">
        <is>
          <t>CUST_0072</t>
        </is>
      </c>
      <c r="C74" s="27" t="inlineStr">
        <is>
          <t>LƯƠNG DUYÊN</t>
        </is>
      </c>
      <c r="D74" s="26" t="inlineStr">
        <is>
          <t>0982202175</t>
        </is>
      </c>
      <c r="E74" s="26" t="inlineStr">
        <is>
          <t>102</t>
        </is>
      </c>
      <c r="F74" s="27" t="inlineStr">
        <is>
          <t>Đông Thạnh</t>
        </is>
      </c>
      <c r="G74" s="28" t="n">
        <v>4138000</v>
      </c>
      <c r="H74" s="28" t="n">
        <v>2920000</v>
      </c>
      <c r="I74" s="28">
        <f>H74-G74</f>
        <v/>
      </c>
      <c r="J74" s="32">
        <f>IF(G74&gt;0, (H74-G74)/G74, 0)</f>
        <v/>
      </c>
      <c r="K74" s="27" t="inlineStr">
        <is>
          <t>Optimum Gold 2 800g</t>
        </is>
      </c>
      <c r="L74" s="26" t="n">
        <v>20</v>
      </c>
      <c r="M74" s="26" t="inlineStr">
        <is>
          <t>2026-09-27</t>
        </is>
      </c>
      <c r="N74" s="26">
        <f>DATE(YEAR(DATEVALUE(M74)), MONTH(DATEVALUE(M74)), DAY(DATEVALUE(M74))+20)</f>
        <v/>
      </c>
      <c r="O74" s="44">
        <f>IF(H74=0, "ĐÃ RỜI BỎ (CHURN)", IF(H74&lt;G74*0.5, "NGUY CƠ CAO (-50%)", "SUY GIẢM NHẸ"))</f>
        <v/>
      </c>
      <c r="P74" s="27">
        <f>IF(H74=0, "GỌI ĐIỆN THĂM KHÁM + TẶNG VOUCHER 50K", "GỬI TIN ZALO NHẮC TÁI MUA ĐÚNG CHU KỲ")</f>
        <v/>
      </c>
    </row>
    <row r="75" ht="20" customHeight="1">
      <c r="A75" s="19" t="n">
        <v>73</v>
      </c>
      <c r="B75" s="19" t="inlineStr">
        <is>
          <t>CUST_0073</t>
        </is>
      </c>
      <c r="C75" s="20" t="inlineStr">
        <is>
          <t>NGUYỄN THI HONG HANH</t>
        </is>
      </c>
      <c r="D75" s="19" t="inlineStr">
        <is>
          <t>0974371235</t>
        </is>
      </c>
      <c r="E75" s="19" t="inlineStr">
        <is>
          <t>102</t>
        </is>
      </c>
      <c r="F75" s="20" t="inlineStr">
        <is>
          <t>Đông Thạnh</t>
        </is>
      </c>
      <c r="G75" s="21" t="n">
        <v>1212000</v>
      </c>
      <c r="H75" s="21" t="n">
        <v>0</v>
      </c>
      <c r="I75" s="21">
        <f>H75-G75</f>
        <v/>
      </c>
      <c r="J75" s="25">
        <f>IF(G75&gt;0, (H75-G75)/G75, 0)</f>
        <v/>
      </c>
      <c r="K75" s="20" t="inlineStr">
        <is>
          <t>ColosBaby Gold 0+ 800g</t>
        </is>
      </c>
      <c r="L75" s="19" t="n">
        <v>18</v>
      </c>
      <c r="M75" s="19" t="inlineStr">
        <is>
          <t>2026-09-21</t>
        </is>
      </c>
      <c r="N75" s="19">
        <f>DATE(YEAR(DATEVALUE(M75)), MONTH(DATEVALUE(M75)), DAY(DATEVALUE(M75))+18)</f>
        <v/>
      </c>
      <c r="O75" s="42">
        <f>IF(H75=0, "ĐÃ RỜI BỎ (CHURN)", IF(H75&lt;G75*0.5, "NGUY CƠ CAO (-50%)", "SUY GIẢM NHẸ"))</f>
        <v/>
      </c>
      <c r="P75" s="20">
        <f>IF(H75=0, "GỌI ĐIỆN THĂM KHÁM + TẶNG VOUCHER 50K", "GỬI TIN ZALO NHẮC TÁI MUA ĐÚNG CHU KỲ")</f>
        <v/>
      </c>
    </row>
    <row r="76" ht="20" customHeight="1">
      <c r="A76" s="26" t="n">
        <v>74</v>
      </c>
      <c r="B76" s="26" t="inlineStr">
        <is>
          <t>CUST_0074</t>
        </is>
      </c>
      <c r="C76" s="27" t="inlineStr">
        <is>
          <t>TRƯƠNG THỊ LAN PHƯƠNG</t>
        </is>
      </c>
      <c r="D76" s="26" t="inlineStr">
        <is>
          <t>0941478391</t>
        </is>
      </c>
      <c r="E76" s="26" t="inlineStr">
        <is>
          <t>102</t>
        </is>
      </c>
      <c r="F76" s="27" t="inlineStr">
        <is>
          <t>Đông Thạnh</t>
        </is>
      </c>
      <c r="G76" s="28" t="n">
        <v>1212000</v>
      </c>
      <c r="H76" s="28" t="n">
        <v>0</v>
      </c>
      <c r="I76" s="28">
        <f>H76-G76</f>
        <v/>
      </c>
      <c r="J76" s="32">
        <f>IF(G76&gt;0, (H76-G76)/G76, 0)</f>
        <v/>
      </c>
      <c r="K76" s="27" t="inlineStr">
        <is>
          <t>Delimil Pro 0+ 800g</t>
        </is>
      </c>
      <c r="L76" s="26" t="n">
        <v>20</v>
      </c>
      <c r="M76" s="26" t="inlineStr">
        <is>
          <t>2026-09-15</t>
        </is>
      </c>
      <c r="N76" s="26">
        <f>DATE(YEAR(DATEVALUE(M76)), MONTH(DATEVALUE(M76)), DAY(DATEVALUE(M76))+20)</f>
        <v/>
      </c>
      <c r="O76" s="44">
        <f>IF(H76=0, "ĐÃ RỜI BỎ (CHURN)", IF(H76&lt;G76*0.5, "NGUY CƠ CAO (-50%)", "SUY GIẢM NHẸ"))</f>
        <v/>
      </c>
      <c r="P76" s="27">
        <f>IF(H76=0, "GỌI ĐIỆN THĂM KHÁM + TẶNG VOUCHER 50K", "GỬI TIN ZALO NHẮC TÁI MUA ĐÚNG CHU KỲ")</f>
        <v/>
      </c>
    </row>
    <row r="77" ht="20" customHeight="1">
      <c r="A77" s="19" t="n">
        <v>75</v>
      </c>
      <c r="B77" s="19" t="inlineStr">
        <is>
          <t>CUST_0075</t>
        </is>
      </c>
      <c r="C77" s="20" t="inlineStr">
        <is>
          <t>HUỲNH THI TRÚC LAN</t>
        </is>
      </c>
      <c r="D77" s="19" t="inlineStr">
        <is>
          <t>0979820409</t>
        </is>
      </c>
      <c r="E77" s="19" t="inlineStr">
        <is>
          <t>102</t>
        </is>
      </c>
      <c r="F77" s="20" t="inlineStr">
        <is>
          <t>Đông Thạnh</t>
        </is>
      </c>
      <c r="G77" s="21" t="n">
        <v>1004000</v>
      </c>
      <c r="H77" s="21" t="n">
        <v>1442000</v>
      </c>
      <c r="I77" s="21">
        <f>H77-G77</f>
        <v/>
      </c>
      <c r="J77" s="25">
        <f>IF(G77&gt;0, (H77-G77)/G77, 0)</f>
        <v/>
      </c>
      <c r="K77" s="20" t="inlineStr">
        <is>
          <t>SBPS Nutritie Colostrum DHA 110ml</t>
        </is>
      </c>
      <c r="L77" s="19" t="n">
        <v>12</v>
      </c>
      <c r="M77" s="19" t="inlineStr">
        <is>
          <t>2026-09-26</t>
        </is>
      </c>
      <c r="N77" s="19">
        <f>DATE(YEAR(DATEVALUE(M77)), MONTH(DATEVALUE(M77)), DAY(DATEVALUE(M77))+12)</f>
        <v/>
      </c>
      <c r="O77" s="42">
        <f>IF(H77=0, "ĐÃ RỜI BỎ (CHURN)", IF(H77&lt;G77*0.5, "NGUY CƠ CAO (-50%)", "SUY GIẢM NHẸ"))</f>
        <v/>
      </c>
      <c r="P77" s="20">
        <f>IF(H77=0, "GỌI ĐIỆN THĂM KHÁM + TẶNG VOUCHER 50K", "GỬI TIN ZALO NHẮC TÁI MUA ĐÚNG CHU KỲ")</f>
        <v/>
      </c>
    </row>
    <row r="78" ht="20" customHeight="1">
      <c r="A78" s="26" t="n">
        <v>76</v>
      </c>
      <c r="B78" s="26" t="inlineStr">
        <is>
          <t>CUST_0076</t>
        </is>
      </c>
      <c r="C78" s="27" t="inlineStr">
        <is>
          <t>VÕ THỊ THANH TUYỀN</t>
        </is>
      </c>
      <c r="D78" s="26" t="inlineStr">
        <is>
          <t>0995936667</t>
        </is>
      </c>
      <c r="E78" s="26" t="inlineStr">
        <is>
          <t>102</t>
        </is>
      </c>
      <c r="F78" s="27" t="inlineStr">
        <is>
          <t>Đông Thạnh</t>
        </is>
      </c>
      <c r="G78" s="28" t="n">
        <v>0</v>
      </c>
      <c r="H78" s="28" t="n">
        <v>853000</v>
      </c>
      <c r="I78" s="28">
        <f>H78-G78</f>
        <v/>
      </c>
      <c r="J78" s="32">
        <f>IF(G78&gt;0, (H78-G78)/G78, 0)</f>
        <v/>
      </c>
      <c r="K78" s="27" t="inlineStr">
        <is>
          <t>Similac Total Protection 0+ 850g</t>
        </is>
      </c>
      <c r="L78" s="26" t="n">
        <v>18</v>
      </c>
      <c r="M78" s="26" t="inlineStr">
        <is>
          <t>2026-09-19</t>
        </is>
      </c>
      <c r="N78" s="26">
        <f>DATE(YEAR(DATEVALUE(M78)), MONTH(DATEVALUE(M78)), DAY(DATEVALUE(M78))+18)</f>
        <v/>
      </c>
      <c r="O78" s="44">
        <f>IF(H78=0, "ĐÃ RỜI BỎ (CHURN)", IF(H78&lt;G78*0.5, "NGUY CƠ CAO (-50%)", "SUY GIẢM NHẸ"))</f>
        <v/>
      </c>
      <c r="P78" s="27">
        <f>IF(H78=0, "GỌI ĐIỆN THĂM KHÁM + TẶNG VOUCHER 50K", "GỬI TIN ZALO NHẮC TÁI MUA ĐÚNG CHU KỲ")</f>
        <v/>
      </c>
    </row>
    <row r="79" ht="20" customHeight="1">
      <c r="A79" s="19" t="n">
        <v>77</v>
      </c>
      <c r="B79" s="19" t="inlineStr">
        <is>
          <t>CUST_0077</t>
        </is>
      </c>
      <c r="C79" s="20" t="inlineStr">
        <is>
          <t>PHÙNG THỊ NỞ</t>
        </is>
      </c>
      <c r="D79" s="19" t="inlineStr">
        <is>
          <t>0927370218</t>
        </is>
      </c>
      <c r="E79" s="19" t="inlineStr">
        <is>
          <t>102</t>
        </is>
      </c>
      <c r="F79" s="20" t="inlineStr">
        <is>
          <t>Đông Thạnh</t>
        </is>
      </c>
      <c r="G79" s="21" t="n">
        <v>1208000</v>
      </c>
      <c r="H79" s="21" t="n">
        <v>1254000</v>
      </c>
      <c r="I79" s="21">
        <f>H79-G79</f>
        <v/>
      </c>
      <c r="J79" s="25">
        <f>IF(G79&gt;0, (H79-G79)/G79, 0)</f>
        <v/>
      </c>
      <c r="K79" s="20" t="inlineStr">
        <is>
          <t>Delimil Pro 0+ 800g</t>
        </is>
      </c>
      <c r="L79" s="19" t="n">
        <v>20</v>
      </c>
      <c r="M79" s="19" t="inlineStr">
        <is>
          <t>2026-09-13</t>
        </is>
      </c>
      <c r="N79" s="19">
        <f>DATE(YEAR(DATEVALUE(M79)), MONTH(DATEVALUE(M79)), DAY(DATEVALUE(M79))+20)</f>
        <v/>
      </c>
      <c r="O79" s="42">
        <f>IF(H79=0, "ĐÃ RỜI BỎ (CHURN)", IF(H79&lt;G79*0.5, "NGUY CƠ CAO (-50%)", "SUY GIẢM NHẸ"))</f>
        <v/>
      </c>
      <c r="P79" s="20">
        <f>IF(H79=0, "GỌI ĐIỆN THĂM KHÁM + TẶNG VOUCHER 50K", "GỬI TIN ZALO NHẮC TÁI MUA ĐÚNG CHU KỲ")</f>
        <v/>
      </c>
    </row>
    <row r="80" ht="20" customHeight="1">
      <c r="A80" s="26" t="n">
        <v>78</v>
      </c>
      <c r="B80" s="26" t="inlineStr">
        <is>
          <t>CUST_0078</t>
        </is>
      </c>
      <c r="C80" s="27" t="inlineStr">
        <is>
          <t>NGUYỄN TUẤN KIỆT</t>
        </is>
      </c>
      <c r="D80" s="26" t="inlineStr">
        <is>
          <t>0929378388</t>
        </is>
      </c>
      <c r="E80" s="26" t="inlineStr">
        <is>
          <t>102</t>
        </is>
      </c>
      <c r="F80" s="27" t="inlineStr">
        <is>
          <t>Đông Thạnh</t>
        </is>
      </c>
      <c r="G80" s="28" t="n">
        <v>1204000</v>
      </c>
      <c r="H80" s="28" t="n">
        <v>0</v>
      </c>
      <c r="I80" s="28">
        <f>H80-G80</f>
        <v/>
      </c>
      <c r="J80" s="32">
        <f>IF(G80&gt;0, (H80-G80)/G80, 0)</f>
        <v/>
      </c>
      <c r="K80" s="27" t="inlineStr">
        <is>
          <t>SBPS Grow đỏ 180ml (Nuti)</t>
        </is>
      </c>
      <c r="L80" s="26" t="n">
        <v>12</v>
      </c>
      <c r="M80" s="26" t="inlineStr">
        <is>
          <t>2026-09-16</t>
        </is>
      </c>
      <c r="N80" s="26">
        <f>DATE(YEAR(DATEVALUE(M80)), MONTH(DATEVALUE(M80)), DAY(DATEVALUE(M80))+12)</f>
        <v/>
      </c>
      <c r="O80" s="44">
        <f>IF(H80=0, "ĐÃ RỜI BỎ (CHURN)", IF(H80&lt;G80*0.5, "NGUY CƠ CAO (-50%)", "SUY GIẢM NHẸ"))</f>
        <v/>
      </c>
      <c r="P80" s="27">
        <f>IF(H80=0, "GỌI ĐIỆN THĂM KHÁM + TẶNG VOUCHER 50K", "GỬI TIN ZALO NHẮC TÁI MUA ĐÚNG CHU KỲ")</f>
        <v/>
      </c>
    </row>
    <row r="81" ht="20" customHeight="1">
      <c r="A81" s="19" t="n">
        <v>79</v>
      </c>
      <c r="B81" s="19" t="inlineStr">
        <is>
          <t>CUST_0079</t>
        </is>
      </c>
      <c r="C81" s="20" t="inlineStr">
        <is>
          <t>LÊ HỒNG DIỄM</t>
        </is>
      </c>
      <c r="D81" s="19" t="inlineStr">
        <is>
          <t>0936803749</t>
        </is>
      </c>
      <c r="E81" s="19" t="inlineStr">
        <is>
          <t>102</t>
        </is>
      </c>
      <c r="F81" s="20" t="inlineStr">
        <is>
          <t>Đông Thạnh</t>
        </is>
      </c>
      <c r="G81" s="21" t="n">
        <v>0</v>
      </c>
      <c r="H81" s="21" t="n">
        <v>764000</v>
      </c>
      <c r="I81" s="21">
        <f>H81-G81</f>
        <v/>
      </c>
      <c r="J81" s="25">
        <f>IF(G81&gt;0, (H81-G81)/G81, 0)</f>
        <v/>
      </c>
      <c r="K81" s="20" t="inlineStr">
        <is>
          <t>Tã Quần Sumo L48</t>
        </is>
      </c>
      <c r="L81" s="19" t="n">
        <v>14</v>
      </c>
      <c r="M81" s="19" t="inlineStr">
        <is>
          <t>2026-09-18</t>
        </is>
      </c>
      <c r="N81" s="19">
        <f>DATE(YEAR(DATEVALUE(M81)), MONTH(DATEVALUE(M81)), DAY(DATEVALUE(M81))+14)</f>
        <v/>
      </c>
      <c r="O81" s="42">
        <f>IF(H81=0, "ĐÃ RỜI BỎ (CHURN)", IF(H81&lt;G81*0.5, "NGUY CƠ CAO (-50%)", "SUY GIẢM NHẸ"))</f>
        <v/>
      </c>
      <c r="P81" s="20">
        <f>IF(H81=0, "GỌI ĐIỆN THĂM KHÁM + TẶNG VOUCHER 50K", "GỬI TIN ZALO NHẮC TÁI MUA ĐÚNG CHU KỲ")</f>
        <v/>
      </c>
    </row>
    <row r="82" ht="20" customHeight="1">
      <c r="A82" s="26" t="n">
        <v>80</v>
      </c>
      <c r="B82" s="26" t="inlineStr">
        <is>
          <t>CUST_0080</t>
        </is>
      </c>
      <c r="C82" s="27" t="inlineStr">
        <is>
          <t>TRẦN THI LỆ THU</t>
        </is>
      </c>
      <c r="D82" s="26" t="inlineStr">
        <is>
          <t>0972357966</t>
        </is>
      </c>
      <c r="E82" s="26" t="inlineStr">
        <is>
          <t>102</t>
        </is>
      </c>
      <c r="F82" s="27" t="inlineStr">
        <is>
          <t>Đông Thạnh</t>
        </is>
      </c>
      <c r="G82" s="28" t="n">
        <v>579000</v>
      </c>
      <c r="H82" s="28" t="n">
        <v>1992000</v>
      </c>
      <c r="I82" s="28">
        <f>H82-G82</f>
        <v/>
      </c>
      <c r="J82" s="32">
        <f>IF(G82&gt;0, (H82-G82)/G82, 0)</f>
        <v/>
      </c>
      <c r="K82" s="27" t="inlineStr">
        <is>
          <t>SBPS Grow đỏ 180ml (Nuti)</t>
        </is>
      </c>
      <c r="L82" s="26" t="n">
        <v>12</v>
      </c>
      <c r="M82" s="26" t="inlineStr">
        <is>
          <t>2026-09-11</t>
        </is>
      </c>
      <c r="N82" s="26">
        <f>DATE(YEAR(DATEVALUE(M82)), MONTH(DATEVALUE(M82)), DAY(DATEVALUE(M82))+12)</f>
        <v/>
      </c>
      <c r="O82" s="44">
        <f>IF(H82=0, "ĐÃ RỜI BỎ (CHURN)", IF(H82&lt;G82*0.5, "NGUY CƠ CAO (-50%)", "SUY GIẢM NHẸ"))</f>
        <v/>
      </c>
      <c r="P82" s="27">
        <f>IF(H82=0, "GỌI ĐIỆN THĂM KHÁM + TẶNG VOUCHER 50K", "GỬI TIN ZALO NHẮC TÁI MUA ĐÚNG CHU KỲ")</f>
        <v/>
      </c>
    </row>
    <row r="83" ht="20" customHeight="1">
      <c r="A83" s="19" t="n">
        <v>81</v>
      </c>
      <c r="B83" s="19" t="inlineStr">
        <is>
          <t>CUST_0081</t>
        </is>
      </c>
      <c r="C83" s="20" t="inlineStr">
        <is>
          <t>TRƯƠNG THI THUÝ HOA</t>
        </is>
      </c>
      <c r="D83" s="19" t="inlineStr">
        <is>
          <t>0945145103</t>
        </is>
      </c>
      <c r="E83" s="19" t="inlineStr">
        <is>
          <t>102</t>
        </is>
      </c>
      <c r="F83" s="20" t="inlineStr">
        <is>
          <t>Đông Thạnh</t>
        </is>
      </c>
      <c r="G83" s="21" t="n">
        <v>1880000</v>
      </c>
      <c r="H83" s="21" t="n">
        <v>678000</v>
      </c>
      <c r="I83" s="21">
        <f>H83-G83</f>
        <v/>
      </c>
      <c r="J83" s="25">
        <f>IF(G83&gt;0, (H83-G83)/G83, 0)</f>
        <v/>
      </c>
      <c r="K83" s="20" t="inlineStr">
        <is>
          <t>Tã Quần Bobby Premium XL 52M</t>
        </is>
      </c>
      <c r="L83" s="19" t="n">
        <v>15</v>
      </c>
      <c r="M83" s="19" t="inlineStr">
        <is>
          <t>2026-09-20</t>
        </is>
      </c>
      <c r="N83" s="19">
        <f>DATE(YEAR(DATEVALUE(M83)), MONTH(DATEVALUE(M83)), DAY(DATEVALUE(M83))+15)</f>
        <v/>
      </c>
      <c r="O83" s="42">
        <f>IF(H83=0, "ĐÃ RỜI BỎ (CHURN)", IF(H83&lt;G83*0.5, "NGUY CƠ CAO (-50%)", "SUY GIẢM NHẸ"))</f>
        <v/>
      </c>
      <c r="P83" s="20">
        <f>IF(H83=0, "GỌI ĐIỆN THĂM KHÁM + TẶNG VOUCHER 50K", "GỬI TIN ZALO NHẮC TÁI MUA ĐÚNG CHU KỲ")</f>
        <v/>
      </c>
    </row>
    <row r="84" ht="20" customHeight="1">
      <c r="A84" s="26" t="n">
        <v>82</v>
      </c>
      <c r="B84" s="26" t="inlineStr">
        <is>
          <t>CUST_0082</t>
        </is>
      </c>
      <c r="C84" s="27" t="inlineStr">
        <is>
          <t>NGUYỄN THI KIỀU NƯƠNG</t>
        </is>
      </c>
      <c r="D84" s="26" t="inlineStr">
        <is>
          <t>0991368265</t>
        </is>
      </c>
      <c r="E84" s="26" t="inlineStr">
        <is>
          <t>102</t>
        </is>
      </c>
      <c r="F84" s="27" t="inlineStr">
        <is>
          <t>Đông Thạnh</t>
        </is>
      </c>
      <c r="G84" s="28" t="n">
        <v>2549000</v>
      </c>
      <c r="H84" s="28" t="n">
        <v>3089000</v>
      </c>
      <c r="I84" s="28">
        <f>H84-G84</f>
        <v/>
      </c>
      <c r="J84" s="32">
        <f>IF(G84&gt;0, (H84-G84)/G84, 0)</f>
        <v/>
      </c>
      <c r="K84" s="27" t="inlineStr">
        <is>
          <t>Aumil Avi Gold 750g</t>
        </is>
      </c>
      <c r="L84" s="26" t="n">
        <v>18</v>
      </c>
      <c r="M84" s="26" t="inlineStr">
        <is>
          <t>2026-09-24</t>
        </is>
      </c>
      <c r="N84" s="26">
        <f>DATE(YEAR(DATEVALUE(M84)), MONTH(DATEVALUE(M84)), DAY(DATEVALUE(M84))+18)</f>
        <v/>
      </c>
      <c r="O84" s="44">
        <f>IF(H84=0, "ĐÃ RỜI BỎ (CHURN)", IF(H84&lt;G84*0.5, "NGUY CƠ CAO (-50%)", "SUY GIẢM NHẸ"))</f>
        <v/>
      </c>
      <c r="P84" s="27">
        <f>IF(H84=0, "GỌI ĐIỆN THĂM KHÁM + TẶNG VOUCHER 50K", "GỬI TIN ZALO NHẮC TÁI MUA ĐÚNG CHU KỲ")</f>
        <v/>
      </c>
    </row>
    <row r="85" ht="20" customHeight="1">
      <c r="A85" s="19" t="n">
        <v>83</v>
      </c>
      <c r="B85" s="19" t="inlineStr">
        <is>
          <t>CUST_0083</t>
        </is>
      </c>
      <c r="C85" s="20" t="inlineStr">
        <is>
          <t>TRUONG THI MỸ DUYÊN</t>
        </is>
      </c>
      <c r="D85" s="19" t="inlineStr">
        <is>
          <t>0964674109</t>
        </is>
      </c>
      <c r="E85" s="19" t="inlineStr">
        <is>
          <t>102</t>
        </is>
      </c>
      <c r="F85" s="20" t="inlineStr">
        <is>
          <t>Đông Thạnh</t>
        </is>
      </c>
      <c r="G85" s="21" t="n">
        <v>2677000</v>
      </c>
      <c r="H85" s="21" t="n">
        <v>3983000</v>
      </c>
      <c r="I85" s="21">
        <f>H85-G85</f>
        <v/>
      </c>
      <c r="J85" s="25">
        <f>IF(G85&gt;0, (H85-G85)/G85, 0)</f>
        <v/>
      </c>
      <c r="K85" s="20" t="inlineStr">
        <is>
          <t>SBPS Grow đỏ 180ml (Nuti)</t>
        </is>
      </c>
      <c r="L85" s="19" t="n">
        <v>12</v>
      </c>
      <c r="M85" s="19" t="inlineStr">
        <is>
          <t>2026-09-13</t>
        </is>
      </c>
      <c r="N85" s="19">
        <f>DATE(YEAR(DATEVALUE(M85)), MONTH(DATEVALUE(M85)), DAY(DATEVALUE(M85))+12)</f>
        <v/>
      </c>
      <c r="O85" s="42">
        <f>IF(H85=0, "ĐÃ RỜI BỎ (CHURN)", IF(H85&lt;G85*0.5, "NGUY CƠ CAO (-50%)", "SUY GIẢM NHẸ"))</f>
        <v/>
      </c>
      <c r="P85" s="20">
        <f>IF(H85=0, "GỌI ĐIỆN THĂM KHÁM + TẶNG VOUCHER 50K", "GỬI TIN ZALO NHẮC TÁI MUA ĐÚNG CHU KỲ")</f>
        <v/>
      </c>
    </row>
    <row r="86" ht="20" customHeight="1">
      <c r="A86" s="26" t="n">
        <v>84</v>
      </c>
      <c r="B86" s="26" t="inlineStr">
        <is>
          <t>CUST_0084</t>
        </is>
      </c>
      <c r="C86" s="27" t="inlineStr">
        <is>
          <t>NGUYỄN THỊ TRINH</t>
        </is>
      </c>
      <c r="D86" s="26" t="inlineStr">
        <is>
          <t>0979136954</t>
        </is>
      </c>
      <c r="E86" s="26" t="inlineStr">
        <is>
          <t>102</t>
        </is>
      </c>
      <c r="F86" s="27" t="inlineStr">
        <is>
          <t>Đông Thạnh</t>
        </is>
      </c>
      <c r="G86" s="28" t="n">
        <v>1550000</v>
      </c>
      <c r="H86" s="28" t="n">
        <v>385000</v>
      </c>
      <c r="I86" s="28">
        <f>H86-G86</f>
        <v/>
      </c>
      <c r="J86" s="32">
        <f>IF(G86&gt;0, (H86-G86)/G86, 0)</f>
        <v/>
      </c>
      <c r="K86" s="27" t="inlineStr">
        <is>
          <t>Aumil Avi Gold 750g</t>
        </is>
      </c>
      <c r="L86" s="26" t="n">
        <v>18</v>
      </c>
      <c r="M86" s="26" t="inlineStr">
        <is>
          <t>2026-09-21</t>
        </is>
      </c>
      <c r="N86" s="26">
        <f>DATE(YEAR(DATEVALUE(M86)), MONTH(DATEVALUE(M86)), DAY(DATEVALUE(M86))+18)</f>
        <v/>
      </c>
      <c r="O86" s="44">
        <f>IF(H86=0, "ĐÃ RỜI BỎ (CHURN)", IF(H86&lt;G86*0.5, "NGUY CƠ CAO (-50%)", "SUY GIẢM NHẸ"))</f>
        <v/>
      </c>
      <c r="P86" s="27">
        <f>IF(H86=0, "GỌI ĐIỆN THĂM KHÁM + TẶNG VOUCHER 50K", "GỬI TIN ZALO NHẮC TÁI MUA ĐÚNG CHU KỲ")</f>
        <v/>
      </c>
    </row>
    <row r="87" ht="20" customHeight="1">
      <c r="A87" s="19" t="n">
        <v>85</v>
      </c>
      <c r="B87" s="19" t="inlineStr">
        <is>
          <t>CUST_0085</t>
        </is>
      </c>
      <c r="C87" s="20" t="inlineStr">
        <is>
          <t>NGUYÊN THỊ NGỌC THUÝ</t>
        </is>
      </c>
      <c r="D87" s="19" t="inlineStr">
        <is>
          <t>0980251540</t>
        </is>
      </c>
      <c r="E87" s="19" t="inlineStr">
        <is>
          <t>102</t>
        </is>
      </c>
      <c r="F87" s="20" t="inlineStr">
        <is>
          <t>Đông Thạnh</t>
        </is>
      </c>
      <c r="G87" s="21" t="n">
        <v>2551000</v>
      </c>
      <c r="H87" s="21" t="n">
        <v>2804000</v>
      </c>
      <c r="I87" s="21">
        <f>H87-G87</f>
        <v/>
      </c>
      <c r="J87" s="25">
        <f>IF(G87&gt;0, (H87-G87)/G87, 0)</f>
        <v/>
      </c>
      <c r="K87" s="20" t="inlineStr">
        <is>
          <t>Optimum Gold 2 800g</t>
        </is>
      </c>
      <c r="L87" s="19" t="n">
        <v>20</v>
      </c>
      <c r="M87" s="19" t="inlineStr">
        <is>
          <t>2026-09-14</t>
        </is>
      </c>
      <c r="N87" s="19">
        <f>DATE(YEAR(DATEVALUE(M87)), MONTH(DATEVALUE(M87)), DAY(DATEVALUE(M87))+20)</f>
        <v/>
      </c>
      <c r="O87" s="42">
        <f>IF(H87=0, "ĐÃ RỜI BỎ (CHURN)", IF(H87&lt;G87*0.5, "NGUY CƠ CAO (-50%)", "SUY GIẢM NHẸ"))</f>
        <v/>
      </c>
      <c r="P87" s="20">
        <f>IF(H87=0, "GỌI ĐIỆN THĂM KHÁM + TẶNG VOUCHER 50K", "GỬI TIN ZALO NHẮC TÁI MUA ĐÚNG CHU KỲ")</f>
        <v/>
      </c>
    </row>
    <row r="88" ht="20" customHeight="1">
      <c r="A88" s="26" t="n">
        <v>86</v>
      </c>
      <c r="B88" s="26" t="inlineStr">
        <is>
          <t>CUST_0086</t>
        </is>
      </c>
      <c r="C88" s="27" t="inlineStr">
        <is>
          <t>VÕ MINH ĐẠT</t>
        </is>
      </c>
      <c r="D88" s="26" t="inlineStr">
        <is>
          <t>0949473915</t>
        </is>
      </c>
      <c r="E88" s="26" t="inlineStr">
        <is>
          <t>102</t>
        </is>
      </c>
      <c r="F88" s="27" t="inlineStr">
        <is>
          <t>Đông Thạnh</t>
        </is>
      </c>
      <c r="G88" s="28" t="n">
        <v>2777000</v>
      </c>
      <c r="H88" s="28" t="n">
        <v>1614000</v>
      </c>
      <c r="I88" s="28">
        <f>H88-G88</f>
        <v/>
      </c>
      <c r="J88" s="32">
        <f>IF(G88&gt;0, (H88-G88)/G88, 0)</f>
        <v/>
      </c>
      <c r="K88" s="27" t="inlineStr">
        <is>
          <t>Similac Total Protection 0+ 850g</t>
        </is>
      </c>
      <c r="L88" s="26" t="n">
        <v>18</v>
      </c>
      <c r="M88" s="26" t="inlineStr">
        <is>
          <t>2026-09-11</t>
        </is>
      </c>
      <c r="N88" s="26">
        <f>DATE(YEAR(DATEVALUE(M88)), MONTH(DATEVALUE(M88)), DAY(DATEVALUE(M88))+18)</f>
        <v/>
      </c>
      <c r="O88" s="44">
        <f>IF(H88=0, "ĐÃ RỜI BỎ (CHURN)", IF(H88&lt;G88*0.5, "NGUY CƠ CAO (-50%)", "SUY GIẢM NHẸ"))</f>
        <v/>
      </c>
      <c r="P88" s="27">
        <f>IF(H88=0, "GỌI ĐIỆN THĂM KHÁM + TẶNG VOUCHER 50K", "GỬI TIN ZALO NHẮC TÁI MUA ĐÚNG CHU KỲ")</f>
        <v/>
      </c>
    </row>
    <row r="89" ht="20" customHeight="1">
      <c r="A89" s="19" t="n">
        <v>87</v>
      </c>
      <c r="B89" s="19" t="inlineStr">
        <is>
          <t>CUST_0087</t>
        </is>
      </c>
      <c r="C89" s="20" t="inlineStr">
        <is>
          <t>ĐẶNG HOÀI PHONG</t>
        </is>
      </c>
      <c r="D89" s="19" t="inlineStr">
        <is>
          <t>0936798355</t>
        </is>
      </c>
      <c r="E89" s="19" t="inlineStr">
        <is>
          <t>102</t>
        </is>
      </c>
      <c r="F89" s="20" t="inlineStr">
        <is>
          <t>Đông Thạnh</t>
        </is>
      </c>
      <c r="G89" s="21" t="n">
        <v>579000</v>
      </c>
      <c r="H89" s="21" t="n">
        <v>579000</v>
      </c>
      <c r="I89" s="21">
        <f>H89-G89</f>
        <v/>
      </c>
      <c r="J89" s="25">
        <f>IF(G89&gt;0, (H89-G89)/G89, 0)</f>
        <v/>
      </c>
      <c r="K89" s="20" t="inlineStr">
        <is>
          <t>Tã Quần Sumo L48</t>
        </is>
      </c>
      <c r="L89" s="19" t="n">
        <v>14</v>
      </c>
      <c r="M89" s="19" t="inlineStr">
        <is>
          <t>2026-09-13</t>
        </is>
      </c>
      <c r="N89" s="19">
        <f>DATE(YEAR(DATEVALUE(M89)), MONTH(DATEVALUE(M89)), DAY(DATEVALUE(M89))+14)</f>
        <v/>
      </c>
      <c r="O89" s="42">
        <f>IF(H89=0, "ĐÃ RỜI BỎ (CHURN)", IF(H89&lt;G89*0.5, "NGUY CƠ CAO (-50%)", "SUY GIẢM NHẸ"))</f>
        <v/>
      </c>
      <c r="P89" s="20">
        <f>IF(H89=0, "GỌI ĐIỆN THĂM KHÁM + TẶNG VOUCHER 50K", "GỬI TIN ZALO NHẮC TÁI MUA ĐÚNG CHU KỲ")</f>
        <v/>
      </c>
    </row>
    <row r="90" ht="20" customHeight="1">
      <c r="A90" s="26" t="n">
        <v>88</v>
      </c>
      <c r="B90" s="26" t="inlineStr">
        <is>
          <t>CUST_0088</t>
        </is>
      </c>
      <c r="C90" s="27" t="inlineStr">
        <is>
          <t>LÊ THANH TÙNG</t>
        </is>
      </c>
      <c r="D90" s="26" t="inlineStr">
        <is>
          <t>0962735867</t>
        </is>
      </c>
      <c r="E90" s="26" t="inlineStr">
        <is>
          <t>102</t>
        </is>
      </c>
      <c r="F90" s="27" t="inlineStr">
        <is>
          <t>Đông Thạnh</t>
        </is>
      </c>
      <c r="G90" s="28" t="n">
        <v>2008000</v>
      </c>
      <c r="H90" s="28" t="n">
        <v>3178000</v>
      </c>
      <c r="I90" s="28">
        <f>H90-G90</f>
        <v/>
      </c>
      <c r="J90" s="32">
        <f>IF(G90&gt;0, (H90-G90)/G90, 0)</f>
        <v/>
      </c>
      <c r="K90" s="27" t="inlineStr">
        <is>
          <t>SBPS Grow đỏ 180ml (Nuti)</t>
        </is>
      </c>
      <c r="L90" s="26" t="n">
        <v>12</v>
      </c>
      <c r="M90" s="26" t="inlineStr">
        <is>
          <t>2026-09-14</t>
        </is>
      </c>
      <c r="N90" s="26">
        <f>DATE(YEAR(DATEVALUE(M90)), MONTH(DATEVALUE(M90)), DAY(DATEVALUE(M90))+12)</f>
        <v/>
      </c>
      <c r="O90" s="44">
        <f>IF(H90=0, "ĐÃ RỜI BỎ (CHURN)", IF(H90&lt;G90*0.5, "NGUY CƠ CAO (-50%)", "SUY GIẢM NHẸ"))</f>
        <v/>
      </c>
      <c r="P90" s="27">
        <f>IF(H90=0, "GỌI ĐIỆN THĂM KHÁM + TẶNG VOUCHER 50K", "GỬI TIN ZALO NHẮC TÁI MUA ĐÚNG CHU KỲ")</f>
        <v/>
      </c>
    </row>
    <row r="91" ht="20" customHeight="1">
      <c r="A91" s="19" t="n">
        <v>89</v>
      </c>
      <c r="B91" s="19" t="inlineStr">
        <is>
          <t>CUST_0089</t>
        </is>
      </c>
      <c r="C91" s="20" t="inlineStr">
        <is>
          <t>VÕ THỊ KIM YẾN</t>
        </is>
      </c>
      <c r="D91" s="19" t="inlineStr">
        <is>
          <t>0930919930</t>
        </is>
      </c>
      <c r="E91" s="19" t="inlineStr">
        <is>
          <t>102</t>
        </is>
      </c>
      <c r="F91" s="20" t="inlineStr">
        <is>
          <t>Đông Thạnh</t>
        </is>
      </c>
      <c r="G91" s="21" t="n">
        <v>0</v>
      </c>
      <c r="H91" s="21" t="n">
        <v>699000</v>
      </c>
      <c r="I91" s="21">
        <f>H91-G91</f>
        <v/>
      </c>
      <c r="J91" s="25">
        <f>IF(G91&gt;0, (H91-G91)/G91, 0)</f>
        <v/>
      </c>
      <c r="K91" s="20" t="inlineStr">
        <is>
          <t>ColosBaby Gold 0+ 800g</t>
        </is>
      </c>
      <c r="L91" s="19" t="n">
        <v>18</v>
      </c>
      <c r="M91" s="19" t="inlineStr">
        <is>
          <t>2026-09-15</t>
        </is>
      </c>
      <c r="N91" s="19">
        <f>DATE(YEAR(DATEVALUE(M91)), MONTH(DATEVALUE(M91)), DAY(DATEVALUE(M91))+18)</f>
        <v/>
      </c>
      <c r="O91" s="42">
        <f>IF(H91=0, "ĐÃ RỜI BỎ (CHURN)", IF(H91&lt;G91*0.5, "NGUY CƠ CAO (-50%)", "SUY GIẢM NHẸ"))</f>
        <v/>
      </c>
      <c r="P91" s="20">
        <f>IF(H91=0, "GỌI ĐIỆN THĂM KHÁM + TẶNG VOUCHER 50K", "GỬI TIN ZALO NHẮC TÁI MUA ĐÚNG CHU KỲ")</f>
        <v/>
      </c>
    </row>
    <row r="92" ht="20" customHeight="1">
      <c r="A92" s="26" t="n">
        <v>90</v>
      </c>
      <c r="B92" s="26" t="inlineStr">
        <is>
          <t>CUST_0090</t>
        </is>
      </c>
      <c r="C92" s="27" t="inlineStr">
        <is>
          <t>Chị Lượm</t>
        </is>
      </c>
      <c r="D92" s="26" t="inlineStr">
        <is>
          <t>0913283854</t>
        </is>
      </c>
      <c r="E92" s="26" t="inlineStr">
        <is>
          <t>102</t>
        </is>
      </c>
      <c r="F92" s="27" t="inlineStr">
        <is>
          <t>Đông Thạnh</t>
        </is>
      </c>
      <c r="G92" s="28" t="n">
        <v>1851000</v>
      </c>
      <c r="H92" s="28" t="n">
        <v>707000</v>
      </c>
      <c r="I92" s="28">
        <f>H92-G92</f>
        <v/>
      </c>
      <c r="J92" s="32">
        <f>IF(G92&gt;0, (H92-G92)/G92, 0)</f>
        <v/>
      </c>
      <c r="K92" s="27" t="inlineStr">
        <is>
          <t>Tã Quần Bobby Premium XL 52M</t>
        </is>
      </c>
      <c r="L92" s="26" t="n">
        <v>15</v>
      </c>
      <c r="M92" s="26" t="inlineStr">
        <is>
          <t>2026-09-20</t>
        </is>
      </c>
      <c r="N92" s="26">
        <f>DATE(YEAR(DATEVALUE(M92)), MONTH(DATEVALUE(M92)), DAY(DATEVALUE(M92))+15)</f>
        <v/>
      </c>
      <c r="O92" s="44">
        <f>IF(H92=0, "ĐÃ RỜI BỎ (CHURN)", IF(H92&lt;G92*0.5, "NGUY CƠ CAO (-50%)", "SUY GIẢM NHẸ"))</f>
        <v/>
      </c>
      <c r="P92" s="27">
        <f>IF(H92=0, "GỌI ĐIỆN THĂM KHÁM + TẶNG VOUCHER 50K", "GỬI TIN ZALO NHẮC TÁI MUA ĐÚNG CHU KỲ")</f>
        <v/>
      </c>
    </row>
    <row r="93" ht="20" customHeight="1">
      <c r="A93" s="19" t="n">
        <v>91</v>
      </c>
      <c r="B93" s="19" t="inlineStr">
        <is>
          <t>CUST_0091</t>
        </is>
      </c>
      <c r="C93" s="20" t="inlineStr">
        <is>
          <t>HUYNH THI NGOC BÍCH</t>
        </is>
      </c>
      <c r="D93" s="19" t="inlineStr">
        <is>
          <t>0995984852</t>
        </is>
      </c>
      <c r="E93" s="19" t="inlineStr">
        <is>
          <t>102</t>
        </is>
      </c>
      <c r="F93" s="20" t="inlineStr">
        <is>
          <t>Đông Thạnh</t>
        </is>
      </c>
      <c r="G93" s="21" t="n">
        <v>415000</v>
      </c>
      <c r="H93" s="21" t="n">
        <v>4064000</v>
      </c>
      <c r="I93" s="21">
        <f>H93-G93</f>
        <v/>
      </c>
      <c r="J93" s="25">
        <f>IF(G93&gt;0, (H93-G93)/G93, 0)</f>
        <v/>
      </c>
      <c r="K93" s="20" t="inlineStr">
        <is>
          <t>Tã Quần Bobby Premium XL 52M</t>
        </is>
      </c>
      <c r="L93" s="19" t="n">
        <v>15</v>
      </c>
      <c r="M93" s="19" t="inlineStr">
        <is>
          <t>2026-09-17</t>
        </is>
      </c>
      <c r="N93" s="19">
        <f>DATE(YEAR(DATEVALUE(M93)), MONTH(DATEVALUE(M93)), DAY(DATEVALUE(M93))+15)</f>
        <v/>
      </c>
      <c r="O93" s="42">
        <f>IF(H93=0, "ĐÃ RỜI BỎ (CHURN)", IF(H93&lt;G93*0.5, "NGUY CƠ CAO (-50%)", "SUY GIẢM NHẸ"))</f>
        <v/>
      </c>
      <c r="P93" s="20">
        <f>IF(H93=0, "GỌI ĐIỆN THĂM KHÁM + TẶNG VOUCHER 50K", "GỬI TIN ZALO NHẮC TÁI MUA ĐÚNG CHU KỲ")</f>
        <v/>
      </c>
    </row>
    <row r="94" ht="20" customHeight="1">
      <c r="A94" s="26" t="n">
        <v>92</v>
      </c>
      <c r="B94" s="26" t="inlineStr">
        <is>
          <t>CUST_0092</t>
        </is>
      </c>
      <c r="C94" s="27" t="inlineStr">
        <is>
          <t>HỒ MINH TRÍ</t>
        </is>
      </c>
      <c r="D94" s="26" t="inlineStr">
        <is>
          <t>0930906818</t>
        </is>
      </c>
      <c r="E94" s="26" t="inlineStr">
        <is>
          <t>102</t>
        </is>
      </c>
      <c r="F94" s="27" t="inlineStr">
        <is>
          <t>Đông Thạnh</t>
        </is>
      </c>
      <c r="G94" s="28" t="n">
        <v>984000</v>
      </c>
      <c r="H94" s="28" t="n">
        <v>1348000</v>
      </c>
      <c r="I94" s="28">
        <f>H94-G94</f>
        <v/>
      </c>
      <c r="J94" s="32">
        <f>IF(G94&gt;0, (H94-G94)/G94, 0)</f>
        <v/>
      </c>
      <c r="K94" s="27" t="inlineStr">
        <is>
          <t>Tã Quần Sumo XL46</t>
        </is>
      </c>
      <c r="L94" s="26" t="n">
        <v>14</v>
      </c>
      <c r="M94" s="26" t="inlineStr">
        <is>
          <t>2026-09-13</t>
        </is>
      </c>
      <c r="N94" s="26">
        <f>DATE(YEAR(DATEVALUE(M94)), MONTH(DATEVALUE(M94)), DAY(DATEVALUE(M94))+14)</f>
        <v/>
      </c>
      <c r="O94" s="44">
        <f>IF(H94=0, "ĐÃ RỜI BỎ (CHURN)", IF(H94&lt;G94*0.5, "NGUY CƠ CAO (-50%)", "SUY GIẢM NHẸ"))</f>
        <v/>
      </c>
      <c r="P94" s="27">
        <f>IF(H94=0, "GỌI ĐIỆN THĂM KHÁM + TẶNG VOUCHER 50K", "GỬI TIN ZALO NHẮC TÁI MUA ĐÚNG CHU KỲ")</f>
        <v/>
      </c>
    </row>
    <row r="95" ht="20" customHeight="1">
      <c r="A95" s="19" t="n">
        <v>93</v>
      </c>
      <c r="B95" s="19" t="inlineStr">
        <is>
          <t>CUST_0093</t>
        </is>
      </c>
      <c r="C95" s="20" t="inlineStr">
        <is>
          <t>NGUYỄN NGỌC HÂN</t>
        </is>
      </c>
      <c r="D95" s="19" t="inlineStr">
        <is>
          <t>0970327304</t>
        </is>
      </c>
      <c r="E95" s="19" t="inlineStr">
        <is>
          <t>102</t>
        </is>
      </c>
      <c r="F95" s="20" t="inlineStr">
        <is>
          <t>Đông Thạnh</t>
        </is>
      </c>
      <c r="G95" s="21" t="n">
        <v>532000</v>
      </c>
      <c r="H95" s="21" t="n">
        <v>2482000</v>
      </c>
      <c r="I95" s="21">
        <f>H95-G95</f>
        <v/>
      </c>
      <c r="J95" s="25">
        <f>IF(G95&gt;0, (H95-G95)/G95, 0)</f>
        <v/>
      </c>
      <c r="K95" s="20" t="inlineStr">
        <is>
          <t>Similac Total Protection 0+ 850g</t>
        </is>
      </c>
      <c r="L95" s="19" t="n">
        <v>18</v>
      </c>
      <c r="M95" s="19" t="inlineStr">
        <is>
          <t>2026-09-24</t>
        </is>
      </c>
      <c r="N95" s="19">
        <f>DATE(YEAR(DATEVALUE(M95)), MONTH(DATEVALUE(M95)), DAY(DATEVALUE(M95))+18)</f>
        <v/>
      </c>
      <c r="O95" s="42">
        <f>IF(H95=0, "ĐÃ RỜI BỎ (CHURN)", IF(H95&lt;G95*0.5, "NGUY CƠ CAO (-50%)", "SUY GIẢM NHẸ"))</f>
        <v/>
      </c>
      <c r="P95" s="20">
        <f>IF(H95=0, "GỌI ĐIỆN THĂM KHÁM + TẶNG VOUCHER 50K", "GỬI TIN ZALO NHẮC TÁI MUA ĐÚNG CHU KỲ")</f>
        <v/>
      </c>
    </row>
    <row r="96" ht="20" customHeight="1">
      <c r="A96" s="26" t="n">
        <v>94</v>
      </c>
      <c r="B96" s="26" t="inlineStr">
        <is>
          <t>CUST_0094</t>
        </is>
      </c>
      <c r="C96" s="27" t="inlineStr">
        <is>
          <t>NGUYỄN THỊ MỘNG LINH</t>
        </is>
      </c>
      <c r="D96" s="26" t="inlineStr">
        <is>
          <t>0949940914</t>
        </is>
      </c>
      <c r="E96" s="26" t="inlineStr">
        <is>
          <t>102</t>
        </is>
      </c>
      <c r="F96" s="27" t="inlineStr">
        <is>
          <t>Đông Thạnh</t>
        </is>
      </c>
      <c r="G96" s="28" t="n">
        <v>1672000</v>
      </c>
      <c r="H96" s="28" t="n">
        <v>535000</v>
      </c>
      <c r="I96" s="28">
        <f>H96-G96</f>
        <v/>
      </c>
      <c r="J96" s="32">
        <f>IF(G96&gt;0, (H96-G96)/G96, 0)</f>
        <v/>
      </c>
      <c r="K96" s="27" t="inlineStr">
        <is>
          <t>Tã Quần Sumo L48</t>
        </is>
      </c>
      <c r="L96" s="26" t="n">
        <v>14</v>
      </c>
      <c r="M96" s="26" t="inlineStr">
        <is>
          <t>2026-09-17</t>
        </is>
      </c>
      <c r="N96" s="26">
        <f>DATE(YEAR(DATEVALUE(M96)), MONTH(DATEVALUE(M96)), DAY(DATEVALUE(M96))+14)</f>
        <v/>
      </c>
      <c r="O96" s="44">
        <f>IF(H96=0, "ĐÃ RỜI BỎ (CHURN)", IF(H96&lt;G96*0.5, "NGUY CƠ CAO (-50%)", "SUY GIẢM NHẸ"))</f>
        <v/>
      </c>
      <c r="P96" s="27">
        <f>IF(H96=0, "GỌI ĐIỆN THĂM KHÁM + TẶNG VOUCHER 50K", "GỬI TIN ZALO NHẮC TÁI MUA ĐÚNG CHU KỲ")</f>
        <v/>
      </c>
    </row>
    <row r="97" ht="20" customHeight="1">
      <c r="A97" s="19" t="n">
        <v>95</v>
      </c>
      <c r="B97" s="19" t="inlineStr">
        <is>
          <t>CUST_0095</t>
        </is>
      </c>
      <c r="C97" s="20" t="inlineStr">
        <is>
          <t>LÊ HOÀNG TỚI</t>
        </is>
      </c>
      <c r="D97" s="19" t="inlineStr">
        <is>
          <t>0913775297</t>
        </is>
      </c>
      <c r="E97" s="19" t="inlineStr">
        <is>
          <t>102</t>
        </is>
      </c>
      <c r="F97" s="20" t="inlineStr">
        <is>
          <t>Đông Thạnh</t>
        </is>
      </c>
      <c r="G97" s="21" t="n">
        <v>1719000</v>
      </c>
      <c r="H97" s="21" t="n">
        <v>600000</v>
      </c>
      <c r="I97" s="21">
        <f>H97-G97</f>
        <v/>
      </c>
      <c r="J97" s="25">
        <f>IF(G97&gt;0, (H97-G97)/G97, 0)</f>
        <v/>
      </c>
      <c r="K97" s="20" t="inlineStr">
        <is>
          <t>ColosBaby Gold 0+ 800g</t>
        </is>
      </c>
      <c r="L97" s="19" t="n">
        <v>18</v>
      </c>
      <c r="M97" s="19" t="inlineStr">
        <is>
          <t>2026-09-22</t>
        </is>
      </c>
      <c r="N97" s="19">
        <f>DATE(YEAR(DATEVALUE(M97)), MONTH(DATEVALUE(M97)), DAY(DATEVALUE(M97))+18)</f>
        <v/>
      </c>
      <c r="O97" s="42">
        <f>IF(H97=0, "ĐÃ RỜI BỎ (CHURN)", IF(H97&lt;G97*0.5, "NGUY CƠ CAO (-50%)", "SUY GIẢM NHẸ"))</f>
        <v/>
      </c>
      <c r="P97" s="20">
        <f>IF(H97=0, "GỌI ĐIỆN THĂM KHÁM + TẶNG VOUCHER 50K", "GỬI TIN ZALO NHẮC TÁI MUA ĐÚNG CHU KỲ")</f>
        <v/>
      </c>
    </row>
    <row r="98" ht="20" customHeight="1">
      <c r="A98" s="26" t="n">
        <v>96</v>
      </c>
      <c r="B98" s="26" t="inlineStr">
        <is>
          <t>CUST_0096</t>
        </is>
      </c>
      <c r="C98" s="27" t="inlineStr">
        <is>
          <t>TRẦN THI ÁNH TUYẾT</t>
        </is>
      </c>
      <c r="D98" s="26" t="inlineStr">
        <is>
          <t>0945985171</t>
        </is>
      </c>
      <c r="E98" s="26" t="inlineStr">
        <is>
          <t>102</t>
        </is>
      </c>
      <c r="F98" s="27" t="inlineStr">
        <is>
          <t>Đông Thạnh</t>
        </is>
      </c>
      <c r="G98" s="28" t="n">
        <v>2834000</v>
      </c>
      <c r="H98" s="28" t="n">
        <v>1737000</v>
      </c>
      <c r="I98" s="28">
        <f>H98-G98</f>
        <v/>
      </c>
      <c r="J98" s="32">
        <f>IF(G98&gt;0, (H98-G98)/G98, 0)</f>
        <v/>
      </c>
      <c r="K98" s="27" t="inlineStr">
        <is>
          <t>Tã Quần Sumo L48</t>
        </is>
      </c>
      <c r="L98" s="26" t="n">
        <v>14</v>
      </c>
      <c r="M98" s="26" t="inlineStr">
        <is>
          <t>2026-09-18</t>
        </is>
      </c>
      <c r="N98" s="26">
        <f>DATE(YEAR(DATEVALUE(M98)), MONTH(DATEVALUE(M98)), DAY(DATEVALUE(M98))+14)</f>
        <v/>
      </c>
      <c r="O98" s="44">
        <f>IF(H98=0, "ĐÃ RỜI BỎ (CHURN)", IF(H98&lt;G98*0.5, "NGUY CƠ CAO (-50%)", "SUY GIẢM NHẸ"))</f>
        <v/>
      </c>
      <c r="P98" s="27">
        <f>IF(H98=0, "GỌI ĐIỆN THĂM KHÁM + TẶNG VOUCHER 50K", "GỬI TIN ZALO NHẮC TÁI MUA ĐÚNG CHU KỲ")</f>
        <v/>
      </c>
    </row>
    <row r="99" ht="20" customHeight="1">
      <c r="A99" s="19" t="n">
        <v>97</v>
      </c>
      <c r="B99" s="19" t="inlineStr">
        <is>
          <t>CUST_0097</t>
        </is>
      </c>
      <c r="C99" s="20" t="inlineStr">
        <is>
          <t>NGUYỄN THỊ GÁI</t>
        </is>
      </c>
      <c r="D99" s="19" t="inlineStr">
        <is>
          <t>0992621509</t>
        </is>
      </c>
      <c r="E99" s="19" t="inlineStr">
        <is>
          <t>102</t>
        </is>
      </c>
      <c r="F99" s="20" t="inlineStr">
        <is>
          <t>Đông Thạnh</t>
        </is>
      </c>
      <c r="G99" s="21" t="n">
        <v>519000</v>
      </c>
      <c r="H99" s="21" t="n">
        <v>589000</v>
      </c>
      <c r="I99" s="21">
        <f>H99-G99</f>
        <v/>
      </c>
      <c r="J99" s="25">
        <f>IF(G99&gt;0, (H99-G99)/G99, 0)</f>
        <v/>
      </c>
      <c r="K99" s="20" t="inlineStr">
        <is>
          <t>Tã Quần Sumo L48</t>
        </is>
      </c>
      <c r="L99" s="19" t="n">
        <v>14</v>
      </c>
      <c r="M99" s="19" t="inlineStr">
        <is>
          <t>2026-09-27</t>
        </is>
      </c>
      <c r="N99" s="19">
        <f>DATE(YEAR(DATEVALUE(M99)), MONTH(DATEVALUE(M99)), DAY(DATEVALUE(M99))+14)</f>
        <v/>
      </c>
      <c r="O99" s="42">
        <f>IF(H99=0, "ĐÃ RỜI BỎ (CHURN)", IF(H99&lt;G99*0.5, "NGUY CƠ CAO (-50%)", "SUY GIẢM NHẸ"))</f>
        <v/>
      </c>
      <c r="P99" s="20">
        <f>IF(H99=0, "GỌI ĐIỆN THĂM KHÁM + TẶNG VOUCHER 50K", "GỬI TIN ZALO NHẮC TÁI MUA ĐÚNG CHU KỲ")</f>
        <v/>
      </c>
    </row>
    <row r="100" ht="20" customHeight="1">
      <c r="A100" s="26" t="n">
        <v>98</v>
      </c>
      <c r="B100" s="26" t="inlineStr">
        <is>
          <t>CUST_0098</t>
        </is>
      </c>
      <c r="C100" s="27" t="inlineStr">
        <is>
          <t>ĐINH THỊ NHỰT NGÂN</t>
        </is>
      </c>
      <c r="D100" s="26" t="inlineStr">
        <is>
          <t>0913218998</t>
        </is>
      </c>
      <c r="E100" s="26" t="inlineStr">
        <is>
          <t>102</t>
        </is>
      </c>
      <c r="F100" s="27" t="inlineStr">
        <is>
          <t>Đông Thạnh</t>
        </is>
      </c>
      <c r="G100" s="28" t="n">
        <v>3646000</v>
      </c>
      <c r="H100" s="28" t="n">
        <v>2550000</v>
      </c>
      <c r="I100" s="28">
        <f>H100-G100</f>
        <v/>
      </c>
      <c r="J100" s="32">
        <f>IF(G100&gt;0, (H100-G100)/G100, 0)</f>
        <v/>
      </c>
      <c r="K100" s="27" t="inlineStr">
        <is>
          <t>Tã Quần Sumo L48</t>
        </is>
      </c>
      <c r="L100" s="26" t="n">
        <v>14</v>
      </c>
      <c r="M100" s="26" t="inlineStr">
        <is>
          <t>2026-09-18</t>
        </is>
      </c>
      <c r="N100" s="26">
        <f>DATE(YEAR(DATEVALUE(M100)), MONTH(DATEVALUE(M100)), DAY(DATEVALUE(M100))+14)</f>
        <v/>
      </c>
      <c r="O100" s="44">
        <f>IF(H100=0, "ĐÃ RỜI BỎ (CHURN)", IF(H100&lt;G100*0.5, "NGUY CƠ CAO (-50%)", "SUY GIẢM NHẸ"))</f>
        <v/>
      </c>
      <c r="P100" s="27">
        <f>IF(H100=0, "GỌI ĐIỆN THĂM KHÁM + TẶNG VOUCHER 50K", "GỬI TIN ZALO NHẮC TÁI MUA ĐÚNG CHU KỲ")</f>
        <v/>
      </c>
    </row>
    <row r="101" ht="20" customHeight="1">
      <c r="A101" s="19" t="n">
        <v>99</v>
      </c>
      <c r="B101" s="19" t="inlineStr">
        <is>
          <t>CUST_0099</t>
        </is>
      </c>
      <c r="C101" s="20" t="inlineStr">
        <is>
          <t>ĐẶNG VIẾT VƯƠNG</t>
        </is>
      </c>
      <c r="D101" s="19" t="inlineStr">
        <is>
          <t>0984371139</t>
        </is>
      </c>
      <c r="E101" s="19" t="inlineStr">
        <is>
          <t>102</t>
        </is>
      </c>
      <c r="F101" s="20" t="inlineStr">
        <is>
          <t>Đông Thạnh</t>
        </is>
      </c>
      <c r="G101" s="21" t="n">
        <v>1083000</v>
      </c>
      <c r="H101" s="21" t="n">
        <v>0</v>
      </c>
      <c r="I101" s="21">
        <f>H101-G101</f>
        <v/>
      </c>
      <c r="J101" s="25">
        <f>IF(G101&gt;0, (H101-G101)/G101, 0)</f>
        <v/>
      </c>
      <c r="K101" s="20" t="inlineStr">
        <is>
          <t>Aumil Avi Gold 750g</t>
        </is>
      </c>
      <c r="L101" s="19" t="n">
        <v>18</v>
      </c>
      <c r="M101" s="19" t="inlineStr">
        <is>
          <t>2026-09-13</t>
        </is>
      </c>
      <c r="N101" s="19">
        <f>DATE(YEAR(DATEVALUE(M101)), MONTH(DATEVALUE(M101)), DAY(DATEVALUE(M101))+18)</f>
        <v/>
      </c>
      <c r="O101" s="42">
        <f>IF(H101=0, "ĐÃ RỜI BỎ (CHURN)", IF(H101&lt;G101*0.5, "NGUY CƠ CAO (-50%)", "SUY GIẢM NHẸ"))</f>
        <v/>
      </c>
      <c r="P101" s="20">
        <f>IF(H101=0, "GỌI ĐIỆN THĂM KHÁM + TẶNG VOUCHER 50K", "GỬI TIN ZALO NHẮC TÁI MUA ĐÚNG CHU KỲ")</f>
        <v/>
      </c>
    </row>
    <row r="102" ht="20" customHeight="1">
      <c r="A102" s="26" t="n">
        <v>100</v>
      </c>
      <c r="B102" s="26" t="inlineStr">
        <is>
          <t>CUST_0100</t>
        </is>
      </c>
      <c r="C102" s="27" t="inlineStr">
        <is>
          <t>TRẦN THỊ GIANG</t>
        </is>
      </c>
      <c r="D102" s="26" t="inlineStr">
        <is>
          <t>0965453846</t>
        </is>
      </c>
      <c r="E102" s="26" t="inlineStr">
        <is>
          <t>102</t>
        </is>
      </c>
      <c r="F102" s="27" t="inlineStr">
        <is>
          <t>Đông Thạnh</t>
        </is>
      </c>
      <c r="G102" s="28" t="n">
        <v>3833500</v>
      </c>
      <c r="H102" s="28" t="n">
        <v>4029000</v>
      </c>
      <c r="I102" s="28">
        <f>H102-G102</f>
        <v/>
      </c>
      <c r="J102" s="32">
        <f>IF(G102&gt;0, (H102-G102)/G102, 0)</f>
        <v/>
      </c>
      <c r="K102" s="27" t="inlineStr">
        <is>
          <t>Optimum Gold 2 800g</t>
        </is>
      </c>
      <c r="L102" s="26" t="n">
        <v>20</v>
      </c>
      <c r="M102" s="26" t="inlineStr">
        <is>
          <t>2026-09-20</t>
        </is>
      </c>
      <c r="N102" s="26">
        <f>DATE(YEAR(DATEVALUE(M102)), MONTH(DATEVALUE(M102)), DAY(DATEVALUE(M102))+20)</f>
        <v/>
      </c>
      <c r="O102" s="44">
        <f>IF(H102=0, "ĐÃ RỜI BỎ (CHURN)", IF(H102&lt;G102*0.5, "NGUY CƠ CAO (-50%)", "SUY GIẢM NHẸ"))</f>
        <v/>
      </c>
      <c r="P102" s="27">
        <f>IF(H102=0, "GỌI ĐIỆN THĂM KHÁM + TẶNG VOUCHER 50K", "GỬI TIN ZALO NHẮC TÁI MUA ĐÚNG CHU KỲ")</f>
        <v/>
      </c>
    </row>
    <row r="103" ht="25" customHeight="1">
      <c r="A103" s="33" t="inlineStr"/>
      <c r="B103" s="33" t="inlineStr"/>
      <c r="C103" s="33" t="inlineStr">
        <is>
          <t>TỔNG CỘNG (100 KHÁCH HÀNG THEO DÕI)</t>
        </is>
      </c>
      <c r="D103" s="33" t="n"/>
      <c r="E103" s="33" t="n"/>
      <c r="F103" s="33" t="n"/>
      <c r="G103" s="34">
        <f>SUM(G3:G102)</f>
        <v/>
      </c>
      <c r="H103" s="34">
        <f>SUM(H3:H102)</f>
        <v/>
      </c>
      <c r="I103" s="34">
        <f>SUM(I3:I102)</f>
        <v/>
      </c>
      <c r="J103" s="36">
        <f>IF(G103&gt;0, (H103-G103)/G103, 0)</f>
        <v/>
      </c>
      <c r="K103" s="33" t="n"/>
      <c r="L103" s="33" t="n"/>
      <c r="M103" s="33" t="n"/>
      <c r="N103" s="33" t="n"/>
      <c r="O103" s="33" t="n"/>
      <c r="P103" s="33" t="n"/>
    </row>
  </sheetData>
  <mergeCells count="1">
    <mergeCell ref="A1:P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4"/>
  <sheetViews>
    <sheetView showGridLines="1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6" customWidth="1" min="1" max="1"/>
    <col width="12" customWidth="1" min="2" max="2"/>
    <col width="28" customWidth="1" min="3" max="3"/>
    <col width="16" customWidth="1" min="4" max="4"/>
    <col width="22" customWidth="1" min="5" max="5"/>
    <col width="24" customWidth="1" min="6" max="6"/>
    <col width="18" customWidth="1" min="7" max="7"/>
    <col width="45" customWidth="1" min="8" max="8"/>
    <col width="22" customWidth="1" min="9" max="9"/>
  </cols>
  <sheetData>
    <row r="1" ht="32" customHeight="1">
      <c r="A1" s="4" t="inlineStr">
        <is>
          <t>BI'S MART - DANH MỤC 61 CỬA HÀNG CHUẨN HÓA TOÀN QUỐC (MASTER LOOKUP)</t>
        </is>
      </c>
    </row>
    <row r="2" ht="24" customHeight="1">
      <c r="A2" s="7" t="inlineStr">
        <is>
          <t>STT</t>
        </is>
      </c>
      <c r="B2" s="7" t="inlineStr">
        <is>
          <t>MÃ SHOP</t>
        </is>
      </c>
      <c r="C2" s="7" t="inlineStr">
        <is>
          <t>TÊN CỬA HÀNG</t>
        </is>
      </c>
      <c r="D2" s="7" t="inlineStr">
        <is>
          <t>KHU VỰC (KV)</t>
        </is>
      </c>
      <c r="E2" s="7" t="inlineStr">
        <is>
          <t>CỤM CỬA HÀNG</t>
        </is>
      </c>
      <c r="F2" s="7" t="inlineStr">
        <is>
          <t>CỬA HÀNG TRƯỞNG (CHT)</t>
        </is>
      </c>
      <c r="G2" s="7" t="inlineStr">
        <is>
          <t>SỐ ĐIỆN THOẠI CHT</t>
        </is>
      </c>
      <c r="H2" s="7" t="inlineStr">
        <is>
          <t>ĐỊA CHỈ HOẠT ĐỘNG</t>
        </is>
      </c>
      <c r="I2" s="7" t="inlineStr">
        <is>
          <t>TRẠNG THÁI VẬN HÀNH</t>
        </is>
      </c>
    </row>
    <row r="3" ht="20" customHeight="1">
      <c r="A3" s="19" t="n">
        <v>1</v>
      </c>
      <c r="B3" s="19" t="inlineStr">
        <is>
          <t>102</t>
        </is>
      </c>
      <c r="C3" s="20" t="inlineStr">
        <is>
          <t>Đông Thạnh</t>
        </is>
      </c>
      <c r="D3" s="19" t="inlineStr">
        <is>
          <t>KV 1</t>
        </is>
      </c>
      <c r="E3" s="20" t="inlineStr">
        <is>
          <t>Cụm Mặc Định</t>
        </is>
      </c>
      <c r="F3" s="20" t="inlineStr">
        <is>
          <t>CHT Đông Thạnh</t>
        </is>
      </c>
      <c r="G3" s="19" t="inlineStr">
        <is>
          <t>0930000000</t>
        </is>
      </c>
      <c r="H3" s="20" t="inlineStr">
        <is>
          <t>Số 12, Đường Trung Tâm, Tỉnh/TP Chi Nhánh</t>
        </is>
      </c>
      <c r="I3" s="19" t="inlineStr">
        <is>
          <t>ĐANG HOẠT ĐỘNG</t>
        </is>
      </c>
    </row>
    <row r="4" ht="20" customHeight="1">
      <c r="A4" s="26" t="n">
        <v>2</v>
      </c>
      <c r="B4" s="26" t="inlineStr">
        <is>
          <t>103</t>
        </is>
      </c>
      <c r="C4" s="27" t="inlineStr">
        <is>
          <t>Long Hựu</t>
        </is>
      </c>
      <c r="D4" s="26" t="inlineStr">
        <is>
          <t>KV 1</t>
        </is>
      </c>
      <c r="E4" s="27" t="inlineStr">
        <is>
          <t>Cụm Mặc Định</t>
        </is>
      </c>
      <c r="F4" s="27" t="inlineStr">
        <is>
          <t>CHT Long Hựu</t>
        </is>
      </c>
      <c r="G4" s="26" t="inlineStr">
        <is>
          <t>0930000137</t>
        </is>
      </c>
      <c r="H4" s="27" t="inlineStr">
        <is>
          <t>Số 15, Đường Trung Tâm, Tỉnh/TP Chi Nhánh</t>
        </is>
      </c>
      <c r="I4" s="26" t="inlineStr">
        <is>
          <t>ĐANG HOẠT ĐỘNG</t>
        </is>
      </c>
    </row>
    <row r="5" ht="20" customHeight="1">
      <c r="A5" s="19" t="n">
        <v>3</v>
      </c>
      <c r="B5" s="19" t="inlineStr">
        <is>
          <t>104</t>
        </is>
      </c>
      <c r="C5" s="20" t="inlineStr">
        <is>
          <t>Phước Vân</t>
        </is>
      </c>
      <c r="D5" s="19" t="inlineStr">
        <is>
          <t>KV 1</t>
        </is>
      </c>
      <c r="E5" s="20" t="inlineStr">
        <is>
          <t>Cụm Mặc Định</t>
        </is>
      </c>
      <c r="F5" s="20" t="inlineStr">
        <is>
          <t>CHT Phước Vân</t>
        </is>
      </c>
      <c r="G5" s="19" t="inlineStr">
        <is>
          <t>0930000274</t>
        </is>
      </c>
      <c r="H5" s="20" t="inlineStr">
        <is>
          <t>Số 18, Đường Trung Tâm, Tỉnh/TP Chi Nhánh</t>
        </is>
      </c>
      <c r="I5" s="19" t="inlineStr">
        <is>
          <t>ĐANG HOẠT ĐỘNG</t>
        </is>
      </c>
    </row>
    <row r="6" ht="20" customHeight="1">
      <c r="A6" s="26" t="n">
        <v>4</v>
      </c>
      <c r="B6" s="26" t="inlineStr">
        <is>
          <t>105</t>
        </is>
      </c>
      <c r="C6" s="27" t="inlineStr">
        <is>
          <t>Cầu Tràm</t>
        </is>
      </c>
      <c r="D6" s="26" t="inlineStr">
        <is>
          <t>KV 1</t>
        </is>
      </c>
      <c r="E6" s="27" t="inlineStr">
        <is>
          <t>Cụm Mặc Định</t>
        </is>
      </c>
      <c r="F6" s="27" t="inlineStr">
        <is>
          <t>CHT Cầu Tràm</t>
        </is>
      </c>
      <c r="G6" s="26" t="inlineStr">
        <is>
          <t>0930000411</t>
        </is>
      </c>
      <c r="H6" s="27" t="inlineStr">
        <is>
          <t>Số 21, Đường Trung Tâm, Tỉnh/TP Chi Nhánh</t>
        </is>
      </c>
      <c r="I6" s="26" t="inlineStr">
        <is>
          <t>ĐANG HOẠT ĐỘNG</t>
        </is>
      </c>
    </row>
    <row r="7" ht="20" customHeight="1">
      <c r="A7" s="19" t="n">
        <v>5</v>
      </c>
      <c r="B7" s="19" t="inlineStr">
        <is>
          <t>106</t>
        </is>
      </c>
      <c r="C7" s="20" t="inlineStr">
        <is>
          <t>Cần Đước</t>
        </is>
      </c>
      <c r="D7" s="19" t="inlineStr">
        <is>
          <t>KV 1</t>
        </is>
      </c>
      <c r="E7" s="20" t="inlineStr">
        <is>
          <t>Cụm Mặc Định</t>
        </is>
      </c>
      <c r="F7" s="20" t="inlineStr">
        <is>
          <t>CHT Cần Đước</t>
        </is>
      </c>
      <c r="G7" s="19" t="inlineStr">
        <is>
          <t>0930000548</t>
        </is>
      </c>
      <c r="H7" s="20" t="inlineStr">
        <is>
          <t>Số 24, Đường Trung Tâm, Tỉnh/TP Chi Nhánh</t>
        </is>
      </c>
      <c r="I7" s="19" t="inlineStr">
        <is>
          <t>ĐANG HOẠT ĐỘNG</t>
        </is>
      </c>
    </row>
    <row r="8" ht="20" customHeight="1">
      <c r="A8" s="26" t="n">
        <v>6</v>
      </c>
      <c r="B8" s="26" t="inlineStr">
        <is>
          <t>107</t>
        </is>
      </c>
      <c r="C8" s="27" t="inlineStr">
        <is>
          <t>Phước Lại</t>
        </is>
      </c>
      <c r="D8" s="26" t="inlineStr">
        <is>
          <t>KV 1</t>
        </is>
      </c>
      <c r="E8" s="27" t="inlineStr">
        <is>
          <t>Cụm Mặc Định</t>
        </is>
      </c>
      <c r="F8" s="27" t="inlineStr">
        <is>
          <t>CHT Phước Lại</t>
        </is>
      </c>
      <c r="G8" s="26" t="inlineStr">
        <is>
          <t>0930000685</t>
        </is>
      </c>
      <c r="H8" s="27" t="inlineStr">
        <is>
          <t>Số 27, Đường Trung Tâm, Tỉnh/TP Chi Nhánh</t>
        </is>
      </c>
      <c r="I8" s="26" t="inlineStr">
        <is>
          <t>ĐANG HOẠT ĐỘNG</t>
        </is>
      </c>
    </row>
    <row r="9" ht="20" customHeight="1">
      <c r="A9" s="19" t="n">
        <v>7</v>
      </c>
      <c r="B9" s="19" t="inlineStr">
        <is>
          <t>108</t>
        </is>
      </c>
      <c r="C9" s="20" t="inlineStr">
        <is>
          <t>Cần Giuộc</t>
        </is>
      </c>
      <c r="D9" s="19" t="inlineStr">
        <is>
          <t>KV 1</t>
        </is>
      </c>
      <c r="E9" s="20" t="inlineStr">
        <is>
          <t>Cụm Mặc Định</t>
        </is>
      </c>
      <c r="F9" s="20" t="inlineStr">
        <is>
          <t>CHT Cần Giuộc</t>
        </is>
      </c>
      <c r="G9" s="19" t="inlineStr">
        <is>
          <t>0930000822</t>
        </is>
      </c>
      <c r="H9" s="20" t="inlineStr">
        <is>
          <t>Số 30, Đường Trung Tâm, Tỉnh/TP Chi Nhánh</t>
        </is>
      </c>
      <c r="I9" s="19" t="inlineStr">
        <is>
          <t>ĐANG HOẠT ĐỘNG</t>
        </is>
      </c>
    </row>
    <row r="10" ht="20" customHeight="1">
      <c r="A10" s="26" t="n">
        <v>8</v>
      </c>
      <c r="B10" s="26" t="inlineStr">
        <is>
          <t>109</t>
        </is>
      </c>
      <c r="C10" s="27" t="inlineStr">
        <is>
          <t>Hiệp Phước</t>
        </is>
      </c>
      <c r="D10" s="26" t="inlineStr">
        <is>
          <t>KV 1</t>
        </is>
      </c>
      <c r="E10" s="27" t="inlineStr">
        <is>
          <t>Cụm Mặc Định</t>
        </is>
      </c>
      <c r="F10" s="27" t="inlineStr">
        <is>
          <t>CHT Hiệp Phước</t>
        </is>
      </c>
      <c r="G10" s="26" t="inlineStr">
        <is>
          <t>0930000959</t>
        </is>
      </c>
      <c r="H10" s="27" t="inlineStr">
        <is>
          <t>Số 33, Đường Trung Tâm, Tỉnh/TP Chi Nhánh</t>
        </is>
      </c>
      <c r="I10" s="26" t="inlineStr">
        <is>
          <t>ĐANG HOẠT ĐỘNG</t>
        </is>
      </c>
    </row>
    <row r="11" ht="20" customHeight="1">
      <c r="A11" s="19" t="n">
        <v>9</v>
      </c>
      <c r="B11" s="19" t="inlineStr">
        <is>
          <t>110</t>
        </is>
      </c>
      <c r="C11" s="20" t="inlineStr">
        <is>
          <t>Tân Tập</t>
        </is>
      </c>
      <c r="D11" s="19" t="inlineStr">
        <is>
          <t>KV 1</t>
        </is>
      </c>
      <c r="E11" s="20" t="inlineStr">
        <is>
          <t>Cụm Mặc Định</t>
        </is>
      </c>
      <c r="F11" s="20" t="inlineStr">
        <is>
          <t>CHT Tân Tập</t>
        </is>
      </c>
      <c r="G11" s="19" t="inlineStr">
        <is>
          <t>0930001096</t>
        </is>
      </c>
      <c r="H11" s="20" t="inlineStr">
        <is>
          <t>Số 36, Đường Trung Tâm, Tỉnh/TP Chi Nhánh</t>
        </is>
      </c>
      <c r="I11" s="19" t="inlineStr">
        <is>
          <t>ĐANG HOẠT ĐỘNG</t>
        </is>
      </c>
    </row>
    <row r="12" ht="20" customHeight="1">
      <c r="A12" s="26" t="n">
        <v>10</v>
      </c>
      <c r="B12" s="26" t="inlineStr">
        <is>
          <t>111</t>
        </is>
      </c>
      <c r="C12" s="27" t="inlineStr">
        <is>
          <t>Hưng Long</t>
        </is>
      </c>
      <c r="D12" s="26" t="inlineStr">
        <is>
          <t>KV 1</t>
        </is>
      </c>
      <c r="E12" s="27" t="inlineStr">
        <is>
          <t>Cụm Mặc Định</t>
        </is>
      </c>
      <c r="F12" s="27" t="inlineStr">
        <is>
          <t>CHT Hưng Long</t>
        </is>
      </c>
      <c r="G12" s="26" t="inlineStr">
        <is>
          <t>0930001233</t>
        </is>
      </c>
      <c r="H12" s="27" t="inlineStr">
        <is>
          <t>Số 39, Đường Trung Tâm, Tỉnh/TP Chi Nhánh</t>
        </is>
      </c>
      <c r="I12" s="26" t="inlineStr">
        <is>
          <t>ĐANG HOẠT ĐỘNG</t>
        </is>
      </c>
    </row>
    <row r="13" ht="20" customHeight="1">
      <c r="A13" s="19" t="n">
        <v>11</v>
      </c>
      <c r="B13" s="19" t="inlineStr">
        <is>
          <t>112</t>
        </is>
      </c>
      <c r="C13" s="20" t="inlineStr">
        <is>
          <t>Phước Kiển</t>
        </is>
      </c>
      <c r="D13" s="19" t="inlineStr">
        <is>
          <t>KV 1</t>
        </is>
      </c>
      <c r="E13" s="20" t="inlineStr">
        <is>
          <t>Cụm Mặc Định</t>
        </is>
      </c>
      <c r="F13" s="20" t="inlineStr">
        <is>
          <t>CHT Phước Kiển</t>
        </is>
      </c>
      <c r="G13" s="19" t="inlineStr">
        <is>
          <t>0930001370</t>
        </is>
      </c>
      <c r="H13" s="20" t="inlineStr">
        <is>
          <t>Số 42, Đường Trung Tâm, Tỉnh/TP Chi Nhánh</t>
        </is>
      </c>
      <c r="I13" s="19" t="inlineStr">
        <is>
          <t>ĐANG HOẠT ĐỘNG</t>
        </is>
      </c>
    </row>
    <row r="14" ht="20" customHeight="1">
      <c r="A14" s="26" t="n">
        <v>12</v>
      </c>
      <c r="B14" s="26" t="inlineStr">
        <is>
          <t>202</t>
        </is>
      </c>
      <c r="C14" s="27" t="inlineStr">
        <is>
          <t>Bình Tấn</t>
        </is>
      </c>
      <c r="D14" s="26" t="inlineStr">
        <is>
          <t>KV 2</t>
        </is>
      </c>
      <c r="E14" s="27" t="inlineStr">
        <is>
          <t>Cụm Mặc Định</t>
        </is>
      </c>
      <c r="F14" s="27" t="inlineStr">
        <is>
          <t>CHT Bình Tấn</t>
        </is>
      </c>
      <c r="G14" s="26" t="inlineStr">
        <is>
          <t>0930001507</t>
        </is>
      </c>
      <c r="H14" s="27" t="inlineStr">
        <is>
          <t>Số 45, Đường Trung Tâm, Tỉnh/TP Chi Nhánh</t>
        </is>
      </c>
      <c r="I14" s="26" t="inlineStr">
        <is>
          <t>ĐANG HOẠT ĐỘNG</t>
        </is>
      </c>
    </row>
    <row r="15" ht="20" customHeight="1">
      <c r="A15" s="19" t="n">
        <v>13</v>
      </c>
      <c r="B15" s="19" t="inlineStr">
        <is>
          <t>203</t>
        </is>
      </c>
      <c r="C15" s="20" t="inlineStr">
        <is>
          <t>Mương Điều</t>
        </is>
      </c>
      <c r="D15" s="19" t="inlineStr">
        <is>
          <t>KV 2</t>
        </is>
      </c>
      <c r="E15" s="20" t="inlineStr">
        <is>
          <t>Cụm Mặc Định</t>
        </is>
      </c>
      <c r="F15" s="20" t="inlineStr">
        <is>
          <t>CHT Mương Điều</t>
        </is>
      </c>
      <c r="G15" s="19" t="inlineStr">
        <is>
          <t>0930001644</t>
        </is>
      </c>
      <c r="H15" s="20" t="inlineStr">
        <is>
          <t>Số 48, Đường Trung Tâm, Tỉnh/TP Chi Nhánh</t>
        </is>
      </c>
      <c r="I15" s="19" t="inlineStr">
        <is>
          <t>ĐANG HOẠT ĐỘNG</t>
        </is>
      </c>
    </row>
    <row r="16" ht="20" customHeight="1">
      <c r="A16" s="26" t="n">
        <v>14</v>
      </c>
      <c r="B16" s="26" t="inlineStr">
        <is>
          <t>204</t>
        </is>
      </c>
      <c r="C16" s="27" t="inlineStr">
        <is>
          <t>Tân Việt Hoà</t>
        </is>
      </c>
      <c r="D16" s="26" t="inlineStr">
        <is>
          <t>KV 2</t>
        </is>
      </c>
      <c r="E16" s="27" t="inlineStr">
        <is>
          <t>Cụm Mặc Định</t>
        </is>
      </c>
      <c r="F16" s="27" t="inlineStr">
        <is>
          <t>CHT Tân Việt Hoà</t>
        </is>
      </c>
      <c r="G16" s="26" t="inlineStr">
        <is>
          <t>0930001781</t>
        </is>
      </c>
      <c r="H16" s="27" t="inlineStr">
        <is>
          <t>Số 51, Đường Trung Tâm, Tỉnh/TP Chi Nhánh</t>
        </is>
      </c>
      <c r="I16" s="26" t="inlineStr">
        <is>
          <t>ĐANG HOẠT ĐỘNG</t>
        </is>
      </c>
    </row>
    <row r="17" ht="20" customHeight="1">
      <c r="A17" s="19" t="n">
        <v>15</v>
      </c>
      <c r="B17" s="19" t="inlineStr">
        <is>
          <t>205</t>
        </is>
      </c>
      <c r="C17" s="20" t="inlineStr">
        <is>
          <t>Long Hưng</t>
        </is>
      </c>
      <c r="D17" s="19" t="inlineStr">
        <is>
          <t>KV 2</t>
        </is>
      </c>
      <c r="E17" s="20" t="inlineStr">
        <is>
          <t>Cụm Mặc Định</t>
        </is>
      </c>
      <c r="F17" s="20" t="inlineStr">
        <is>
          <t>CHT Long Hưng</t>
        </is>
      </c>
      <c r="G17" s="19" t="inlineStr">
        <is>
          <t>0930001918</t>
        </is>
      </c>
      <c r="H17" s="20" t="inlineStr">
        <is>
          <t>Số 54, Đường Trung Tâm, Tỉnh/TP Chi Nhánh</t>
        </is>
      </c>
      <c r="I17" s="19" t="inlineStr">
        <is>
          <t>ĐANG HOẠT ĐỘNG</t>
        </is>
      </c>
    </row>
    <row r="18" ht="20" customHeight="1">
      <c r="A18" s="26" t="n">
        <v>16</v>
      </c>
      <c r="B18" s="26" t="inlineStr">
        <is>
          <t>206</t>
        </is>
      </c>
      <c r="C18" s="27" t="inlineStr">
        <is>
          <t>Phương Thịnh</t>
        </is>
      </c>
      <c r="D18" s="26" t="inlineStr">
        <is>
          <t>KV 2</t>
        </is>
      </c>
      <c r="E18" s="27" t="inlineStr">
        <is>
          <t>Cụm Mặc Định</t>
        </is>
      </c>
      <c r="F18" s="27" t="inlineStr">
        <is>
          <t>CHT Phương Thịnh</t>
        </is>
      </c>
      <c r="G18" s="26" t="inlineStr">
        <is>
          <t>0930002055</t>
        </is>
      </c>
      <c r="H18" s="27" t="inlineStr">
        <is>
          <t>Số 57, Đường Trung Tâm, Tỉnh/TP Chi Nhánh</t>
        </is>
      </c>
      <c r="I18" s="26" t="inlineStr">
        <is>
          <t>ĐANG HOẠT ĐỘNG</t>
        </is>
      </c>
    </row>
    <row r="19" ht="20" customHeight="1">
      <c r="A19" s="19" t="n">
        <v>17</v>
      </c>
      <c r="B19" s="19" t="inlineStr">
        <is>
          <t>207</t>
        </is>
      </c>
      <c r="C19" s="20" t="inlineStr">
        <is>
          <t>Vĩnh Thạnh</t>
        </is>
      </c>
      <c r="D19" s="19" t="inlineStr">
        <is>
          <t>KV 2</t>
        </is>
      </c>
      <c r="E19" s="20" t="inlineStr">
        <is>
          <t>Cụm Mặc Định</t>
        </is>
      </c>
      <c r="F19" s="20" t="inlineStr">
        <is>
          <t>CHT Vĩnh Thạnh</t>
        </is>
      </c>
      <c r="G19" s="19" t="inlineStr">
        <is>
          <t>0930002192</t>
        </is>
      </c>
      <c r="H19" s="20" t="inlineStr">
        <is>
          <t>Số 60, Đường Trung Tâm, Tỉnh/TP Chi Nhánh</t>
        </is>
      </c>
      <c r="I19" s="19" t="inlineStr">
        <is>
          <t>ĐANG HOẠT ĐỘNG</t>
        </is>
      </c>
    </row>
    <row r="20" ht="20" customHeight="1">
      <c r="A20" s="26" t="n">
        <v>18</v>
      </c>
      <c r="B20" s="26" t="inlineStr">
        <is>
          <t>208</t>
        </is>
      </c>
      <c r="C20" s="27" t="inlineStr">
        <is>
          <t>Mỹ Thọ</t>
        </is>
      </c>
      <c r="D20" s="26" t="inlineStr">
        <is>
          <t>KV 2</t>
        </is>
      </c>
      <c r="E20" s="27" t="inlineStr">
        <is>
          <t>Cụm Mặc Định</t>
        </is>
      </c>
      <c r="F20" s="27" t="inlineStr">
        <is>
          <t>CHT Mỹ Thọ</t>
        </is>
      </c>
      <c r="G20" s="26" t="inlineStr">
        <is>
          <t>0930002329</t>
        </is>
      </c>
      <c r="H20" s="27" t="inlineStr">
        <is>
          <t>Số 63, Đường Trung Tâm, Tỉnh/TP Chi Nhánh</t>
        </is>
      </c>
      <c r="I20" s="26" t="inlineStr">
        <is>
          <t>ĐANG HOẠT ĐỘNG</t>
        </is>
      </c>
    </row>
    <row r="21" ht="20" customHeight="1">
      <c r="A21" s="19" t="n">
        <v>19</v>
      </c>
      <c r="B21" s="19" t="inlineStr">
        <is>
          <t>209</t>
        </is>
      </c>
      <c r="C21" s="20" t="inlineStr">
        <is>
          <t>Đường Thét</t>
        </is>
      </c>
      <c r="D21" s="19" t="inlineStr">
        <is>
          <t>KV 2</t>
        </is>
      </c>
      <c r="E21" s="20" t="inlineStr">
        <is>
          <t>Cụm Mặc Định</t>
        </is>
      </c>
      <c r="F21" s="20" t="inlineStr">
        <is>
          <t>CHT Đường Thét</t>
        </is>
      </c>
      <c r="G21" s="19" t="inlineStr">
        <is>
          <t>0930002466</t>
        </is>
      </c>
      <c r="H21" s="20" t="inlineStr">
        <is>
          <t>Số 66, Đường Trung Tâm, Tỉnh/TP Chi Nhánh</t>
        </is>
      </c>
      <c r="I21" s="19" t="inlineStr">
        <is>
          <t>ĐANG HOẠT ĐỘNG</t>
        </is>
      </c>
    </row>
    <row r="22" ht="20" customHeight="1">
      <c r="A22" s="26" t="n">
        <v>20</v>
      </c>
      <c r="B22" s="26" t="inlineStr">
        <is>
          <t>210</t>
        </is>
      </c>
      <c r="C22" s="27" t="inlineStr">
        <is>
          <t>Trường Xuân</t>
        </is>
      </c>
      <c r="D22" s="26" t="inlineStr">
        <is>
          <t>KV 2</t>
        </is>
      </c>
      <c r="E22" s="27" t="inlineStr">
        <is>
          <t>Cụm Mặc Định</t>
        </is>
      </c>
      <c r="F22" s="27" t="inlineStr">
        <is>
          <t>CHT Trường Xuân</t>
        </is>
      </c>
      <c r="G22" s="26" t="inlineStr">
        <is>
          <t>0930002603</t>
        </is>
      </c>
      <c r="H22" s="27" t="inlineStr">
        <is>
          <t>Số 69, Đường Trung Tâm, Tỉnh/TP Chi Nhánh</t>
        </is>
      </c>
      <c r="I22" s="26" t="inlineStr">
        <is>
          <t>ĐANG HOẠT ĐỘNG</t>
        </is>
      </c>
    </row>
    <row r="23" ht="20" customHeight="1">
      <c r="A23" s="19" t="n">
        <v>21</v>
      </c>
      <c r="B23" s="19" t="inlineStr">
        <is>
          <t>211</t>
        </is>
      </c>
      <c r="C23" s="20" t="inlineStr">
        <is>
          <t>Đất Sét</t>
        </is>
      </c>
      <c r="D23" s="19" t="inlineStr">
        <is>
          <t>KV 2</t>
        </is>
      </c>
      <c r="E23" s="20" t="inlineStr">
        <is>
          <t>Cụm Mặc Định</t>
        </is>
      </c>
      <c r="F23" s="20" t="inlineStr">
        <is>
          <t>CHT Đất Sét</t>
        </is>
      </c>
      <c r="G23" s="19" t="inlineStr">
        <is>
          <t>0930002740</t>
        </is>
      </c>
      <c r="H23" s="20" t="inlineStr">
        <is>
          <t>Số 72, Đường Trung Tâm, Tỉnh/TP Chi Nhánh</t>
        </is>
      </c>
      <c r="I23" s="19" t="inlineStr">
        <is>
          <t>ĐANG HOẠT ĐỘNG</t>
        </is>
      </c>
    </row>
    <row r="24" ht="20" customHeight="1">
      <c r="A24" s="26" t="n">
        <v>22</v>
      </c>
      <c r="B24" s="26" t="inlineStr">
        <is>
          <t>212</t>
        </is>
      </c>
      <c r="C24" s="27" t="inlineStr">
        <is>
          <t>Mỹ Long (Mỹ Ngãi cũ)</t>
        </is>
      </c>
      <c r="D24" s="26" t="inlineStr">
        <is>
          <t>KV 2</t>
        </is>
      </c>
      <c r="E24" s="27" t="inlineStr">
        <is>
          <t>Cụm Mặc Định</t>
        </is>
      </c>
      <c r="F24" s="27" t="inlineStr">
        <is>
          <t>CHT Mỹ Long (Mỹ Ngãi cũ)</t>
        </is>
      </c>
      <c r="G24" s="26" t="inlineStr">
        <is>
          <t>0930002877</t>
        </is>
      </c>
      <c r="H24" s="27" t="inlineStr">
        <is>
          <t>Số 75, Đường Trung Tâm, Tỉnh/TP Chi Nhánh</t>
        </is>
      </c>
      <c r="I24" s="26" t="inlineStr">
        <is>
          <t>ĐANG HOẠT ĐỘNG</t>
        </is>
      </c>
    </row>
    <row r="25" ht="20" customHeight="1">
      <c r="A25" s="19" t="n">
        <v>23</v>
      </c>
      <c r="B25" s="19" t="inlineStr">
        <is>
          <t>213</t>
        </is>
      </c>
      <c r="C25" s="20" t="inlineStr">
        <is>
          <t>Tân Hội Trung</t>
        </is>
      </c>
      <c r="D25" s="19" t="inlineStr">
        <is>
          <t>KV 2</t>
        </is>
      </c>
      <c r="E25" s="20" t="inlineStr">
        <is>
          <t>Cụm Mặc Định</t>
        </is>
      </c>
      <c r="F25" s="20" t="inlineStr">
        <is>
          <t>CHT Tân Hội Trung</t>
        </is>
      </c>
      <c r="G25" s="19" t="inlineStr">
        <is>
          <t>0930003014</t>
        </is>
      </c>
      <c r="H25" s="20" t="inlineStr">
        <is>
          <t>Số 78, Đường Trung Tâm, Tỉnh/TP Chi Nhánh</t>
        </is>
      </c>
      <c r="I25" s="19" t="inlineStr">
        <is>
          <t>ĐANG HOẠT ĐỘNG</t>
        </is>
      </c>
    </row>
    <row r="26" ht="20" customHeight="1">
      <c r="A26" s="26" t="n">
        <v>24</v>
      </c>
      <c r="B26" s="26" t="inlineStr">
        <is>
          <t>214</t>
        </is>
      </c>
      <c r="C26" s="27" t="inlineStr">
        <is>
          <t>Đốc Binh Kiều</t>
        </is>
      </c>
      <c r="D26" s="26" t="inlineStr">
        <is>
          <t>KV 2</t>
        </is>
      </c>
      <c r="E26" s="27" t="inlineStr">
        <is>
          <t>Cụm Mặc Định</t>
        </is>
      </c>
      <c r="F26" s="27" t="inlineStr">
        <is>
          <t>CHT Đốc Binh Kiều</t>
        </is>
      </c>
      <c r="G26" s="26" t="inlineStr">
        <is>
          <t>0930003151</t>
        </is>
      </c>
      <c r="H26" s="27" t="inlineStr">
        <is>
          <t>Số 81, Đường Trung Tâm, Tỉnh/TP Chi Nhánh</t>
        </is>
      </c>
      <c r="I26" s="26" t="inlineStr">
        <is>
          <t>ĐANG HOẠT ĐỘNG</t>
        </is>
      </c>
    </row>
    <row r="27" ht="20" customHeight="1">
      <c r="A27" s="19" t="n">
        <v>25</v>
      </c>
      <c r="B27" s="19" t="inlineStr">
        <is>
          <t>301</t>
        </is>
      </c>
      <c r="C27" s="20" t="inlineStr">
        <is>
          <t>Ngã Bảy</t>
        </is>
      </c>
      <c r="D27" s="19" t="inlineStr">
        <is>
          <t>KV 3</t>
        </is>
      </c>
      <c r="E27" s="20" t="inlineStr">
        <is>
          <t>Cụm Mặc Định</t>
        </is>
      </c>
      <c r="F27" s="20" t="inlineStr">
        <is>
          <t>CHT Ngã Bảy</t>
        </is>
      </c>
      <c r="G27" s="19" t="inlineStr">
        <is>
          <t>0930003288</t>
        </is>
      </c>
      <c r="H27" s="20" t="inlineStr">
        <is>
          <t>Số 84, Đường Trung Tâm, Tỉnh/TP Chi Nhánh</t>
        </is>
      </c>
      <c r="I27" s="19" t="inlineStr">
        <is>
          <t>ĐANG HOẠT ĐỘNG</t>
        </is>
      </c>
    </row>
    <row r="28" ht="20" customHeight="1">
      <c r="A28" s="26" t="n">
        <v>26</v>
      </c>
      <c r="B28" s="26" t="inlineStr">
        <is>
          <t>302</t>
        </is>
      </c>
      <c r="C28" s="27" t="inlineStr">
        <is>
          <t>Trà Ôn</t>
        </is>
      </c>
      <c r="D28" s="26" t="inlineStr">
        <is>
          <t>KV 3</t>
        </is>
      </c>
      <c r="E28" s="27" t="inlineStr">
        <is>
          <t>Cụm Mặc Định</t>
        </is>
      </c>
      <c r="F28" s="27" t="inlineStr">
        <is>
          <t>CHT Trà Ôn</t>
        </is>
      </c>
      <c r="G28" s="26" t="inlineStr">
        <is>
          <t>0930003425</t>
        </is>
      </c>
      <c r="H28" s="27" t="inlineStr">
        <is>
          <t>Số 87, Đường Trung Tâm, Tỉnh/TP Chi Nhánh</t>
        </is>
      </c>
      <c r="I28" s="26" t="inlineStr">
        <is>
          <t>ĐANG HOẠT ĐỘNG</t>
        </is>
      </c>
    </row>
    <row r="29" ht="20" customHeight="1">
      <c r="A29" s="19" t="n">
        <v>27</v>
      </c>
      <c r="B29" s="19" t="inlineStr">
        <is>
          <t>303</t>
        </is>
      </c>
      <c r="C29" s="20" t="inlineStr">
        <is>
          <t>Cái Tắc</t>
        </is>
      </c>
      <c r="D29" s="19" t="inlineStr">
        <is>
          <t>KV 3</t>
        </is>
      </c>
      <c r="E29" s="20" t="inlineStr">
        <is>
          <t>Cụm Mặc Định</t>
        </is>
      </c>
      <c r="F29" s="20" t="inlineStr">
        <is>
          <t>CHT Cái Tắc</t>
        </is>
      </c>
      <c r="G29" s="19" t="inlineStr">
        <is>
          <t>0930003562</t>
        </is>
      </c>
      <c r="H29" s="20" t="inlineStr">
        <is>
          <t>Số 90, Đường Trung Tâm, Tỉnh/TP Chi Nhánh</t>
        </is>
      </c>
      <c r="I29" s="19" t="inlineStr">
        <is>
          <t>ĐANG HOẠT ĐỘNG</t>
        </is>
      </c>
    </row>
    <row r="30" ht="20" customHeight="1">
      <c r="A30" s="26" t="n">
        <v>28</v>
      </c>
      <c r="B30" s="26" t="inlineStr">
        <is>
          <t>304</t>
        </is>
      </c>
      <c r="C30" s="27" t="inlineStr">
        <is>
          <t>Mái Dầm</t>
        </is>
      </c>
      <c r="D30" s="26" t="inlineStr">
        <is>
          <t>KV 3</t>
        </is>
      </c>
      <c r="E30" s="27" t="inlineStr">
        <is>
          <t>Cụm Mặc Định</t>
        </is>
      </c>
      <c r="F30" s="27" t="inlineStr">
        <is>
          <t>CHT Mái Dầm</t>
        </is>
      </c>
      <c r="G30" s="26" t="inlineStr">
        <is>
          <t>0930003699</t>
        </is>
      </c>
      <c r="H30" s="27" t="inlineStr">
        <is>
          <t>Số 93, Đường Trung Tâm, Tỉnh/TP Chi Nhánh</t>
        </is>
      </c>
      <c r="I30" s="26" t="inlineStr">
        <is>
          <t>ĐANG HOẠT ĐỘNG</t>
        </is>
      </c>
    </row>
    <row r="31" ht="20" customHeight="1">
      <c r="A31" s="19" t="n">
        <v>29</v>
      </c>
      <c r="B31" s="19" t="inlineStr">
        <is>
          <t>305</t>
        </is>
      </c>
      <c r="C31" s="20" t="inlineStr">
        <is>
          <t>Hoà An</t>
        </is>
      </c>
      <c r="D31" s="19" t="inlineStr">
        <is>
          <t>KV 3</t>
        </is>
      </c>
      <c r="E31" s="20" t="inlineStr">
        <is>
          <t>Cụm Mặc Định</t>
        </is>
      </c>
      <c r="F31" s="20" t="inlineStr">
        <is>
          <t>CHT Hoà An</t>
        </is>
      </c>
      <c r="G31" s="19" t="inlineStr">
        <is>
          <t>0930003836</t>
        </is>
      </c>
      <c r="H31" s="20" t="inlineStr">
        <is>
          <t>Số 96, Đường Trung Tâm, Tỉnh/TP Chi Nhánh</t>
        </is>
      </c>
      <c r="I31" s="19" t="inlineStr">
        <is>
          <t>ĐANG HOẠT ĐỘNG</t>
        </is>
      </c>
    </row>
    <row r="32" ht="20" customHeight="1">
      <c r="A32" s="26" t="n">
        <v>30</v>
      </c>
      <c r="B32" s="26" t="inlineStr">
        <is>
          <t>306</t>
        </is>
      </c>
      <c r="C32" s="27" t="inlineStr">
        <is>
          <t>Vĩnh Xuân</t>
        </is>
      </c>
      <c r="D32" s="26" t="inlineStr">
        <is>
          <t>KV 3</t>
        </is>
      </c>
      <c r="E32" s="27" t="inlineStr">
        <is>
          <t>Cụm Mặc Định</t>
        </is>
      </c>
      <c r="F32" s="27" t="inlineStr">
        <is>
          <t>CHT Vĩnh Xuân</t>
        </is>
      </c>
      <c r="G32" s="26" t="inlineStr">
        <is>
          <t>0930003973</t>
        </is>
      </c>
      <c r="H32" s="27" t="inlineStr">
        <is>
          <t>Số 99, Đường Trung Tâm, Tỉnh/TP Chi Nhánh</t>
        </is>
      </c>
      <c r="I32" s="26" t="inlineStr">
        <is>
          <t>ĐANG HOẠT ĐỘNG</t>
        </is>
      </c>
    </row>
    <row r="33" ht="20" customHeight="1">
      <c r="A33" s="19" t="n">
        <v>31</v>
      </c>
      <c r="B33" s="19" t="inlineStr">
        <is>
          <t>307</t>
        </is>
      </c>
      <c r="C33" s="20" t="inlineStr">
        <is>
          <t>Mang Thít</t>
        </is>
      </c>
      <c r="D33" s="19" t="inlineStr">
        <is>
          <t>KV 3</t>
        </is>
      </c>
      <c r="E33" s="20" t="inlineStr">
        <is>
          <t>Cụm Mặc Định</t>
        </is>
      </c>
      <c r="F33" s="20" t="inlineStr">
        <is>
          <t>CHT Mang Thít</t>
        </is>
      </c>
      <c r="G33" s="19" t="inlineStr">
        <is>
          <t>0930004110</t>
        </is>
      </c>
      <c r="H33" s="20" t="inlineStr">
        <is>
          <t>Số 102, Đường Trung Tâm, Tỉnh/TP Chi Nhánh</t>
        </is>
      </c>
      <c r="I33" s="19" t="inlineStr">
        <is>
          <t>ĐANG HOẠT ĐỘNG</t>
        </is>
      </c>
    </row>
    <row r="34" ht="20" customHeight="1">
      <c r="A34" s="26" t="n">
        <v>32</v>
      </c>
      <c r="B34" s="26" t="inlineStr">
        <is>
          <t>308</t>
        </is>
      </c>
      <c r="C34" s="27" t="inlineStr">
        <is>
          <t>Cái Răng</t>
        </is>
      </c>
      <c r="D34" s="26" t="inlineStr">
        <is>
          <t>KV 3</t>
        </is>
      </c>
      <c r="E34" s="27" t="inlineStr">
        <is>
          <t>Cụm Mặc Định</t>
        </is>
      </c>
      <c r="F34" s="27" t="inlineStr">
        <is>
          <t>CHT Cái Răng</t>
        </is>
      </c>
      <c r="G34" s="26" t="inlineStr">
        <is>
          <t>0930004247</t>
        </is>
      </c>
      <c r="H34" s="27" t="inlineStr">
        <is>
          <t>Số 105, Đường Trung Tâm, Tỉnh/TP Chi Nhánh</t>
        </is>
      </c>
      <c r="I34" s="26" t="inlineStr">
        <is>
          <t>ĐANG HOẠT ĐỘNG</t>
        </is>
      </c>
    </row>
    <row r="35" ht="20" customHeight="1">
      <c r="A35" s="19" t="n">
        <v>33</v>
      </c>
      <c r="B35" s="19" t="inlineStr">
        <is>
          <t>309</t>
        </is>
      </c>
      <c r="C35" s="20" t="inlineStr">
        <is>
          <t>Nhơn Trạch</t>
        </is>
      </c>
      <c r="D35" s="19" t="inlineStr">
        <is>
          <t>KV 3</t>
        </is>
      </c>
      <c r="E35" s="20" t="inlineStr">
        <is>
          <t>Cụm Mặc Định</t>
        </is>
      </c>
      <c r="F35" s="20" t="inlineStr">
        <is>
          <t>CHT Nhơn Trạch</t>
        </is>
      </c>
      <c r="G35" s="19" t="inlineStr">
        <is>
          <t>0930004384</t>
        </is>
      </c>
      <c r="H35" s="20" t="inlineStr">
        <is>
          <t>Số 108, Đường Trung Tâm, Tỉnh/TP Chi Nhánh</t>
        </is>
      </c>
      <c r="I35" s="19" t="inlineStr">
        <is>
          <t>ĐANG HOẠT ĐỘNG</t>
        </is>
      </c>
    </row>
    <row r="36" ht="20" customHeight="1">
      <c r="A36" s="26" t="n">
        <v>34</v>
      </c>
      <c r="B36" s="26" t="inlineStr">
        <is>
          <t>310</t>
        </is>
      </c>
      <c r="C36" s="27" t="inlineStr">
        <is>
          <t>Vị Thanh</t>
        </is>
      </c>
      <c r="D36" s="26" t="inlineStr">
        <is>
          <t>KV 3</t>
        </is>
      </c>
      <c r="E36" s="27" t="inlineStr">
        <is>
          <t>Cụm Mặc Định</t>
        </is>
      </c>
      <c r="F36" s="27" t="inlineStr">
        <is>
          <t>CHT Vị Thanh</t>
        </is>
      </c>
      <c r="G36" s="26" t="inlineStr">
        <is>
          <t>0930004521</t>
        </is>
      </c>
      <c r="H36" s="27" t="inlineStr">
        <is>
          <t>Số 111, Đường Trung Tâm, Tỉnh/TP Chi Nhánh</t>
        </is>
      </c>
      <c r="I36" s="26" t="inlineStr">
        <is>
          <t>ĐANG HOẠT ĐỘNG</t>
        </is>
      </c>
    </row>
    <row r="37" ht="20" customHeight="1">
      <c r="A37" s="19" t="n">
        <v>35</v>
      </c>
      <c r="B37" s="19" t="inlineStr">
        <is>
          <t>311</t>
        </is>
      </c>
      <c r="C37" s="20" t="inlineStr">
        <is>
          <t>Bình Minh</t>
        </is>
      </c>
      <c r="D37" s="19" t="inlineStr">
        <is>
          <t>KV 3</t>
        </is>
      </c>
      <c r="E37" s="20" t="inlineStr">
        <is>
          <t>Cụm Mặc Định</t>
        </is>
      </c>
      <c r="F37" s="20" t="inlineStr">
        <is>
          <t>CHT Bình Minh</t>
        </is>
      </c>
      <c r="G37" s="19" t="inlineStr">
        <is>
          <t>0930004658</t>
        </is>
      </c>
      <c r="H37" s="20" t="inlineStr">
        <is>
          <t>Số 114, Đường Trung Tâm, Tỉnh/TP Chi Nhánh</t>
        </is>
      </c>
      <c r="I37" s="19" t="inlineStr">
        <is>
          <t>ĐANG HOẠT ĐỘNG</t>
        </is>
      </c>
    </row>
    <row r="38" ht="20" customHeight="1">
      <c r="A38" s="26" t="n">
        <v>36</v>
      </c>
      <c r="B38" s="26" t="inlineStr">
        <is>
          <t>312</t>
        </is>
      </c>
      <c r="C38" s="27" t="inlineStr">
        <is>
          <t>Phước Thiền</t>
        </is>
      </c>
      <c r="D38" s="26" t="inlineStr">
        <is>
          <t>KV 3</t>
        </is>
      </c>
      <c r="E38" s="27" t="inlineStr">
        <is>
          <t>Cụm Mặc Định</t>
        </is>
      </c>
      <c r="F38" s="27" t="inlineStr">
        <is>
          <t>CHT Phước Thiền</t>
        </is>
      </c>
      <c r="G38" s="26" t="inlineStr">
        <is>
          <t>0930004795</t>
        </is>
      </c>
      <c r="H38" s="27" t="inlineStr">
        <is>
          <t>Số 117, Đường Trung Tâm, Tỉnh/TP Chi Nhánh</t>
        </is>
      </c>
      <c r="I38" s="26" t="inlineStr">
        <is>
          <t>ĐANG HOẠT ĐỘNG</t>
        </is>
      </c>
    </row>
    <row r="39" ht="20" customHeight="1">
      <c r="A39" s="19" t="n">
        <v>37</v>
      </c>
      <c r="B39" s="19" t="inlineStr">
        <is>
          <t>401</t>
        </is>
      </c>
      <c r="C39" s="20" t="inlineStr">
        <is>
          <t>Ba Trinh</t>
        </is>
      </c>
      <c r="D39" s="19" t="inlineStr">
        <is>
          <t>KV 4</t>
        </is>
      </c>
      <c r="E39" s="20" t="inlineStr">
        <is>
          <t>Cụm Mặc Định</t>
        </is>
      </c>
      <c r="F39" s="20" t="inlineStr">
        <is>
          <t>CHT Ba Trinh</t>
        </is>
      </c>
      <c r="G39" s="19" t="inlineStr">
        <is>
          <t>0930004932</t>
        </is>
      </c>
      <c r="H39" s="20" t="inlineStr">
        <is>
          <t>Số 120, Đường Trung Tâm, Tỉnh/TP Chi Nhánh</t>
        </is>
      </c>
      <c r="I39" s="19" t="inlineStr">
        <is>
          <t>ĐANG HOẠT ĐỘNG</t>
        </is>
      </c>
    </row>
    <row r="40" ht="20" customHeight="1">
      <c r="A40" s="26" t="n">
        <v>38</v>
      </c>
      <c r="B40" s="26" t="inlineStr">
        <is>
          <t>402</t>
        </is>
      </c>
      <c r="C40" s="27" t="inlineStr">
        <is>
          <t>Kế Sách</t>
        </is>
      </c>
      <c r="D40" s="26" t="inlineStr">
        <is>
          <t>KV 4</t>
        </is>
      </c>
      <c r="E40" s="27" t="inlineStr">
        <is>
          <t>Cụm Mặc Định</t>
        </is>
      </c>
      <c r="F40" s="27" t="inlineStr">
        <is>
          <t>CHT Kế Sách</t>
        </is>
      </c>
      <c r="G40" s="26" t="inlineStr">
        <is>
          <t>0930005069</t>
        </is>
      </c>
      <c r="H40" s="27" t="inlineStr">
        <is>
          <t>Số 123, Đường Trung Tâm, Tỉnh/TP Chi Nhánh</t>
        </is>
      </c>
      <c r="I40" s="26" t="inlineStr">
        <is>
          <t>ĐANG HOẠT ĐỘNG</t>
        </is>
      </c>
    </row>
    <row r="41" ht="20" customHeight="1">
      <c r="A41" s="19" t="n">
        <v>39</v>
      </c>
      <c r="B41" s="19" t="inlineStr">
        <is>
          <t>403</t>
        </is>
      </c>
      <c r="C41" s="20" t="inlineStr">
        <is>
          <t>An Nghiệp</t>
        </is>
      </c>
      <c r="D41" s="19" t="inlineStr">
        <is>
          <t>KV 4</t>
        </is>
      </c>
      <c r="E41" s="20" t="inlineStr">
        <is>
          <t>Cụm Mặc Định</t>
        </is>
      </c>
      <c r="F41" s="20" t="inlineStr">
        <is>
          <t>CHT An Nghiệp</t>
        </is>
      </c>
      <c r="G41" s="19" t="inlineStr">
        <is>
          <t>0930005206</t>
        </is>
      </c>
      <c r="H41" s="20" t="inlineStr">
        <is>
          <t>Số 126, Đường Trung Tâm, Tỉnh/TP Chi Nhánh</t>
        </is>
      </c>
      <c r="I41" s="19" t="inlineStr">
        <is>
          <t>ĐANG HOẠT ĐỘNG</t>
        </is>
      </c>
    </row>
    <row r="42" ht="20" customHeight="1">
      <c r="A42" s="26" t="n">
        <v>40</v>
      </c>
      <c r="B42" s="26" t="inlineStr">
        <is>
          <t>404</t>
        </is>
      </c>
      <c r="C42" s="27" t="inlineStr">
        <is>
          <t>Đại Ngãi</t>
        </is>
      </c>
      <c r="D42" s="26" t="inlineStr">
        <is>
          <t>KV 4</t>
        </is>
      </c>
      <c r="E42" s="27" t="inlineStr">
        <is>
          <t>Cụm Mặc Định</t>
        </is>
      </c>
      <c r="F42" s="27" t="inlineStr">
        <is>
          <t>CHT Đại Ngãi</t>
        </is>
      </c>
      <c r="G42" s="26" t="inlineStr">
        <is>
          <t>0930005343</t>
        </is>
      </c>
      <c r="H42" s="27" t="inlineStr">
        <is>
          <t>Số 129, Đường Trung Tâm, Tỉnh/TP Chi Nhánh</t>
        </is>
      </c>
      <c r="I42" s="26" t="inlineStr">
        <is>
          <t>ĐANG HOẠT ĐỘNG</t>
        </is>
      </c>
    </row>
    <row r="43" ht="20" customHeight="1">
      <c r="A43" s="19" t="n">
        <v>41</v>
      </c>
      <c r="B43" s="19" t="inlineStr">
        <is>
          <t>405</t>
        </is>
      </c>
      <c r="C43" s="20" t="inlineStr">
        <is>
          <t>Bông Sen</t>
        </is>
      </c>
      <c r="D43" s="19" t="inlineStr">
        <is>
          <t>KV 4</t>
        </is>
      </c>
      <c r="E43" s="20" t="inlineStr">
        <is>
          <t>Cụm Mặc Định</t>
        </is>
      </c>
      <c r="F43" s="20" t="inlineStr">
        <is>
          <t>CHT Bông Sen</t>
        </is>
      </c>
      <c r="G43" s="19" t="inlineStr">
        <is>
          <t>0930005480</t>
        </is>
      </c>
      <c r="H43" s="20" t="inlineStr">
        <is>
          <t>Số 132, Đường Trung Tâm, Tỉnh/TP Chi Nhánh</t>
        </is>
      </c>
      <c r="I43" s="19" t="inlineStr">
        <is>
          <t>ĐANG HOẠT ĐỘNG</t>
        </is>
      </c>
    </row>
    <row r="44" ht="20" customHeight="1">
      <c r="A44" s="26" t="n">
        <v>42</v>
      </c>
      <c r="B44" s="26" t="inlineStr">
        <is>
          <t>406</t>
        </is>
      </c>
      <c r="C44" s="27" t="inlineStr">
        <is>
          <t>Mỹ Xuyên</t>
        </is>
      </c>
      <c r="D44" s="26" t="inlineStr">
        <is>
          <t>KV 4</t>
        </is>
      </c>
      <c r="E44" s="27" t="inlineStr">
        <is>
          <t>Cụm Mặc Định</t>
        </is>
      </c>
      <c r="F44" s="27" t="inlineStr">
        <is>
          <t>CHT Mỹ Xuyên</t>
        </is>
      </c>
      <c r="G44" s="26" t="inlineStr">
        <is>
          <t>0930005617</t>
        </is>
      </c>
      <c r="H44" s="27" t="inlineStr">
        <is>
          <t>Số 135, Đường Trung Tâm, Tỉnh/TP Chi Nhánh</t>
        </is>
      </c>
      <c r="I44" s="26" t="inlineStr">
        <is>
          <t>ĐANG HOẠT ĐỘNG</t>
        </is>
      </c>
    </row>
    <row r="45" ht="20" customHeight="1">
      <c r="A45" s="19" t="n">
        <v>43</v>
      </c>
      <c r="B45" s="19" t="inlineStr">
        <is>
          <t>407</t>
        </is>
      </c>
      <c r="C45" s="20" t="inlineStr">
        <is>
          <t>Trà Quýt</t>
        </is>
      </c>
      <c r="D45" s="19" t="inlineStr">
        <is>
          <t>KV 4</t>
        </is>
      </c>
      <c r="E45" s="20" t="inlineStr">
        <is>
          <t>Cụm Mặc Định</t>
        </is>
      </c>
      <c r="F45" s="20" t="inlineStr">
        <is>
          <t>CHT Trà Quýt</t>
        </is>
      </c>
      <c r="G45" s="19" t="inlineStr">
        <is>
          <t>0930005754</t>
        </is>
      </c>
      <c r="H45" s="20" t="inlineStr">
        <is>
          <t>Số 138, Đường Trung Tâm, Tỉnh/TP Chi Nhánh</t>
        </is>
      </c>
      <c r="I45" s="19" t="inlineStr">
        <is>
          <t>ĐANG HOẠT ĐỘNG</t>
        </is>
      </c>
    </row>
    <row r="46" ht="20" customHeight="1">
      <c r="A46" s="26" t="n">
        <v>44</v>
      </c>
      <c r="B46" s="26" t="inlineStr">
        <is>
          <t>408</t>
        </is>
      </c>
      <c r="C46" s="27" t="inlineStr">
        <is>
          <t>Trần Đề</t>
        </is>
      </c>
      <c r="D46" s="26" t="inlineStr">
        <is>
          <t>KV 4</t>
        </is>
      </c>
      <c r="E46" s="27" t="inlineStr">
        <is>
          <t>Cụm Mặc Định</t>
        </is>
      </c>
      <c r="F46" s="27" t="inlineStr">
        <is>
          <t>CHT Trần Đề</t>
        </is>
      </c>
      <c r="G46" s="26" t="inlineStr">
        <is>
          <t>0930005891</t>
        </is>
      </c>
      <c r="H46" s="27" t="inlineStr">
        <is>
          <t>Số 141, Đường Trung Tâm, Tỉnh/TP Chi Nhánh</t>
        </is>
      </c>
      <c r="I46" s="26" t="inlineStr">
        <is>
          <t>ĐANG HOẠT ĐỘNG</t>
        </is>
      </c>
    </row>
    <row r="47" ht="20" customHeight="1">
      <c r="A47" s="19" t="n">
        <v>45</v>
      </c>
      <c r="B47" s="19" t="inlineStr">
        <is>
          <t>409</t>
        </is>
      </c>
      <c r="C47" s="20" t="inlineStr">
        <is>
          <t>Lịch Hội Thượng</t>
        </is>
      </c>
      <c r="D47" s="19" t="inlineStr">
        <is>
          <t>KV 4</t>
        </is>
      </c>
      <c r="E47" s="20" t="inlineStr">
        <is>
          <t>Cụm Mặc Định</t>
        </is>
      </c>
      <c r="F47" s="20" t="inlineStr">
        <is>
          <t>CHT Lịch Hội Thượng</t>
        </is>
      </c>
      <c r="G47" s="19" t="inlineStr">
        <is>
          <t>0930006028</t>
        </is>
      </c>
      <c r="H47" s="20" t="inlineStr">
        <is>
          <t>Số 144, Đường Trung Tâm, Tỉnh/TP Chi Nhánh</t>
        </is>
      </c>
      <c r="I47" s="19" t="inlineStr">
        <is>
          <t>ĐANG HOẠT ĐỘNG</t>
        </is>
      </c>
    </row>
    <row r="48" ht="20" customHeight="1">
      <c r="A48" s="26" t="n">
        <v>46</v>
      </c>
      <c r="B48" s="26" t="inlineStr">
        <is>
          <t>410</t>
        </is>
      </c>
      <c r="C48" s="27" t="inlineStr">
        <is>
          <t>Càng Long</t>
        </is>
      </c>
      <c r="D48" s="26" t="inlineStr">
        <is>
          <t>KV 5</t>
        </is>
      </c>
      <c r="E48" s="27" t="inlineStr">
        <is>
          <t>Cụm Mặc Định</t>
        </is>
      </c>
      <c r="F48" s="27" t="inlineStr">
        <is>
          <t>CHT Càng Long</t>
        </is>
      </c>
      <c r="G48" s="26" t="inlineStr">
        <is>
          <t>0930006165</t>
        </is>
      </c>
      <c r="H48" s="27" t="inlineStr">
        <is>
          <t>Số 147, Đường Trung Tâm, Tỉnh/TP Chi Nhánh</t>
        </is>
      </c>
      <c r="I48" s="26" t="inlineStr">
        <is>
          <t>ĐANG HOẠT ĐỘNG</t>
        </is>
      </c>
    </row>
    <row r="49" ht="20" customHeight="1">
      <c r="A49" s="19" t="n">
        <v>47</v>
      </c>
      <c r="B49" s="19" t="inlineStr">
        <is>
          <t>411</t>
        </is>
      </c>
      <c r="C49" s="20" t="inlineStr">
        <is>
          <t>Châu Thành</t>
        </is>
      </c>
      <c r="D49" s="19" t="inlineStr">
        <is>
          <t>KV 5</t>
        </is>
      </c>
      <c r="E49" s="20" t="inlineStr">
        <is>
          <t>Cụm Mặc Định</t>
        </is>
      </c>
      <c r="F49" s="20" t="inlineStr">
        <is>
          <t>CHT Châu Thành</t>
        </is>
      </c>
      <c r="G49" s="19" t="inlineStr">
        <is>
          <t>0930006302</t>
        </is>
      </c>
      <c r="H49" s="20" t="inlineStr">
        <is>
          <t>Số 150, Đường Trung Tâm, Tỉnh/TP Chi Nhánh</t>
        </is>
      </c>
      <c r="I49" s="19" t="inlineStr">
        <is>
          <t>ĐANG HOẠT ĐỘNG</t>
        </is>
      </c>
    </row>
    <row r="50" ht="20" customHeight="1">
      <c r="A50" s="26" t="n">
        <v>48</v>
      </c>
      <c r="B50" s="26" t="inlineStr">
        <is>
          <t>412</t>
        </is>
      </c>
      <c r="C50" s="27" t="inlineStr">
        <is>
          <t>Đại Tâm</t>
        </is>
      </c>
      <c r="D50" s="26" t="inlineStr">
        <is>
          <t>KV 4</t>
        </is>
      </c>
      <c r="E50" s="27" t="inlineStr">
        <is>
          <t>Cụm Mặc Định</t>
        </is>
      </c>
      <c r="F50" s="27" t="inlineStr">
        <is>
          <t>CHT Đại Tâm</t>
        </is>
      </c>
      <c r="G50" s="26" t="inlineStr">
        <is>
          <t>0930006439</t>
        </is>
      </c>
      <c r="H50" s="27" t="inlineStr">
        <is>
          <t>Số 153, Đường Trung Tâm, Tỉnh/TP Chi Nhánh</t>
        </is>
      </c>
      <c r="I50" s="26" t="inlineStr">
        <is>
          <t>ĐANG HOẠT ĐỘNG</t>
        </is>
      </c>
    </row>
    <row r="51" ht="20" customHeight="1">
      <c r="A51" s="19" t="n">
        <v>49</v>
      </c>
      <c r="B51" s="19" t="inlineStr">
        <is>
          <t>413</t>
        </is>
      </c>
      <c r="C51" s="20" t="inlineStr">
        <is>
          <t>Phú Lợi (Phường 2)</t>
        </is>
      </c>
      <c r="D51" s="19" t="inlineStr">
        <is>
          <t>KV 4</t>
        </is>
      </c>
      <c r="E51" s="20" t="inlineStr">
        <is>
          <t>Cụm Mặc Định</t>
        </is>
      </c>
      <c r="F51" s="20" t="inlineStr">
        <is>
          <t>CHT Phú Lợi (Phường 2)</t>
        </is>
      </c>
      <c r="G51" s="19" t="inlineStr">
        <is>
          <t>0930006576</t>
        </is>
      </c>
      <c r="H51" s="20" t="inlineStr">
        <is>
          <t>Số 156, Đường Trung Tâm, Tỉnh/TP Chi Nhánh</t>
        </is>
      </c>
      <c r="I51" s="19" t="inlineStr">
        <is>
          <t>ĐANG HOẠT ĐỘNG</t>
        </is>
      </c>
    </row>
    <row r="52" ht="20" customHeight="1">
      <c r="A52" s="26" t="n">
        <v>50</v>
      </c>
      <c r="B52" s="26" t="inlineStr">
        <is>
          <t>414</t>
        </is>
      </c>
      <c r="C52" s="27" t="inlineStr">
        <is>
          <t>Bố Thảo (Cầu Trắng cũ)</t>
        </is>
      </c>
      <c r="D52" s="26" t="inlineStr">
        <is>
          <t>KV 4</t>
        </is>
      </c>
      <c r="E52" s="27" t="inlineStr">
        <is>
          <t>Cụm Mặc Định</t>
        </is>
      </c>
      <c r="F52" s="27" t="inlineStr">
        <is>
          <t>CHT Bố Thảo (Cầu Trắng cũ)</t>
        </is>
      </c>
      <c r="G52" s="26" t="inlineStr">
        <is>
          <t>0930006713</t>
        </is>
      </c>
      <c r="H52" s="27" t="inlineStr">
        <is>
          <t>Số 159, Đường Trung Tâm, Tỉnh/TP Chi Nhánh</t>
        </is>
      </c>
      <c r="I52" s="26" t="inlineStr">
        <is>
          <t>ĐANG HOẠT ĐỘNG</t>
        </is>
      </c>
    </row>
    <row r="53" ht="20" customHeight="1">
      <c r="A53" s="19" t="n">
        <v>51</v>
      </c>
      <c r="B53" s="19" t="inlineStr">
        <is>
          <t>501</t>
        </is>
      </c>
      <c r="C53" s="20" t="inlineStr">
        <is>
          <t>Hộ Phòng</t>
        </is>
      </c>
      <c r="D53" s="19" t="inlineStr">
        <is>
          <t>KV 5</t>
        </is>
      </c>
      <c r="E53" s="20" t="inlineStr">
        <is>
          <t>Cụm Mặc Định</t>
        </is>
      </c>
      <c r="F53" s="20" t="inlineStr">
        <is>
          <t>CHT Hộ Phòng</t>
        </is>
      </c>
      <c r="G53" s="19" t="inlineStr">
        <is>
          <t>0930006850</t>
        </is>
      </c>
      <c r="H53" s="20" t="inlineStr">
        <is>
          <t>Số 162, Đường Trung Tâm, Tỉnh/TP Chi Nhánh</t>
        </is>
      </c>
      <c r="I53" s="19" t="inlineStr">
        <is>
          <t>ĐANG HOẠT ĐỘNG</t>
        </is>
      </c>
    </row>
    <row r="54" ht="20" customHeight="1">
      <c r="A54" s="26" t="n">
        <v>52</v>
      </c>
      <c r="B54" s="26" t="inlineStr">
        <is>
          <t>502</t>
        </is>
      </c>
      <c r="C54" s="27" t="inlineStr">
        <is>
          <t>Gành Hào</t>
        </is>
      </c>
      <c r="D54" s="26" t="inlineStr">
        <is>
          <t>KV 5</t>
        </is>
      </c>
      <c r="E54" s="27" t="inlineStr">
        <is>
          <t>Cụm Mặc Định</t>
        </is>
      </c>
      <c r="F54" s="27" t="inlineStr">
        <is>
          <t>CHT Gành Hào</t>
        </is>
      </c>
      <c r="G54" s="26" t="inlineStr">
        <is>
          <t>0930006987</t>
        </is>
      </c>
      <c r="H54" s="27" t="inlineStr">
        <is>
          <t>Số 165, Đường Trung Tâm, Tỉnh/TP Chi Nhánh</t>
        </is>
      </c>
      <c r="I54" s="26" t="inlineStr">
        <is>
          <t>ĐANG HOẠT ĐỘNG</t>
        </is>
      </c>
    </row>
    <row r="55" ht="20" customHeight="1">
      <c r="A55" s="19" t="n">
        <v>53</v>
      </c>
      <c r="B55" s="19" t="inlineStr">
        <is>
          <t>503</t>
        </is>
      </c>
      <c r="C55" s="20" t="inlineStr">
        <is>
          <t>Kinh Tư</t>
        </is>
      </c>
      <c r="D55" s="19" t="inlineStr">
        <is>
          <t>KV 5</t>
        </is>
      </c>
      <c r="E55" s="20" t="inlineStr">
        <is>
          <t>Cụm Mặc Định</t>
        </is>
      </c>
      <c r="F55" s="20" t="inlineStr">
        <is>
          <t>CHT Kinh Tư</t>
        </is>
      </c>
      <c r="G55" s="19" t="inlineStr">
        <is>
          <t>0930007124</t>
        </is>
      </c>
      <c r="H55" s="20" t="inlineStr">
        <is>
          <t>Số 168, Đường Trung Tâm, Tỉnh/TP Chi Nhánh</t>
        </is>
      </c>
      <c r="I55" s="19" t="inlineStr">
        <is>
          <t>ĐANG HOẠT ĐỘNG</t>
        </is>
      </c>
    </row>
    <row r="56" ht="20" customHeight="1">
      <c r="A56" s="26" t="n">
        <v>54</v>
      </c>
      <c r="B56" s="26" t="inlineStr">
        <is>
          <t>504</t>
        </is>
      </c>
      <c r="C56" s="27" t="inlineStr">
        <is>
          <t>Thới Bình</t>
        </is>
      </c>
      <c r="D56" s="26" t="inlineStr">
        <is>
          <t>KV 5</t>
        </is>
      </c>
      <c r="E56" s="27" t="inlineStr">
        <is>
          <t>Cụm Mặc Định</t>
        </is>
      </c>
      <c r="F56" s="27" t="inlineStr">
        <is>
          <t>CHT Thới Bình</t>
        </is>
      </c>
      <c r="G56" s="26" t="inlineStr">
        <is>
          <t>0930007261</t>
        </is>
      </c>
      <c r="H56" s="27" t="inlineStr">
        <is>
          <t>Số 171, Đường Trung Tâm, Tỉnh/TP Chi Nhánh</t>
        </is>
      </c>
      <c r="I56" s="26" t="inlineStr">
        <is>
          <t>ĐANG HOẠT ĐỘNG</t>
        </is>
      </c>
    </row>
    <row r="57" ht="20" customHeight="1">
      <c r="A57" s="19" t="n">
        <v>55</v>
      </c>
      <c r="B57" s="19" t="inlineStr">
        <is>
          <t>505</t>
        </is>
      </c>
      <c r="C57" s="20" t="inlineStr">
        <is>
          <t>Cái Nước</t>
        </is>
      </c>
      <c r="D57" s="19" t="inlineStr">
        <is>
          <t>KV 5</t>
        </is>
      </c>
      <c r="E57" s="20" t="inlineStr">
        <is>
          <t>Cụm Mặc Định</t>
        </is>
      </c>
      <c r="F57" s="20" t="inlineStr">
        <is>
          <t>CHT Cái Nước</t>
        </is>
      </c>
      <c r="G57" s="19" t="inlineStr">
        <is>
          <t>0930007398</t>
        </is>
      </c>
      <c r="H57" s="20" t="inlineStr">
        <is>
          <t>Số 174, Đường Trung Tâm, Tỉnh/TP Chi Nhánh</t>
        </is>
      </c>
      <c r="I57" s="19" t="inlineStr">
        <is>
          <t>ĐANG HOẠT ĐỘNG</t>
        </is>
      </c>
    </row>
    <row r="58" ht="20" customHeight="1">
      <c r="A58" s="26" t="n">
        <v>56</v>
      </c>
      <c r="B58" s="26" t="inlineStr">
        <is>
          <t>506</t>
        </is>
      </c>
      <c r="C58" s="27" t="inlineStr">
        <is>
          <t>Đầm Dơi</t>
        </is>
      </c>
      <c r="D58" s="26" t="inlineStr">
        <is>
          <t>KV 5</t>
        </is>
      </c>
      <c r="E58" s="27" t="inlineStr">
        <is>
          <t>Cụm Mặc Định</t>
        </is>
      </c>
      <c r="F58" s="27" t="inlineStr">
        <is>
          <t>CHT Đầm Dơi</t>
        </is>
      </c>
      <c r="G58" s="26" t="inlineStr">
        <is>
          <t>0930007535</t>
        </is>
      </c>
      <c r="H58" s="27" t="inlineStr">
        <is>
          <t>Số 177, Đường Trung Tâm, Tỉnh/TP Chi Nhánh</t>
        </is>
      </c>
      <c r="I58" s="26" t="inlineStr">
        <is>
          <t>ĐANG HOẠT ĐỘNG</t>
        </is>
      </c>
    </row>
    <row r="59" ht="20" customHeight="1">
      <c r="A59" s="19" t="n">
        <v>57</v>
      </c>
      <c r="B59" s="19" t="inlineStr">
        <is>
          <t>507</t>
        </is>
      </c>
      <c r="C59" s="20" t="inlineStr">
        <is>
          <t>Láng Tròn</t>
        </is>
      </c>
      <c r="D59" s="19" t="inlineStr">
        <is>
          <t>KV 5</t>
        </is>
      </c>
      <c r="E59" s="20" t="inlineStr">
        <is>
          <t>Cụm Mặc Định</t>
        </is>
      </c>
      <c r="F59" s="20" t="inlineStr">
        <is>
          <t>CHT Láng Tròn</t>
        </is>
      </c>
      <c r="G59" s="19" t="inlineStr">
        <is>
          <t>0930007672</t>
        </is>
      </c>
      <c r="H59" s="20" t="inlineStr">
        <is>
          <t>Số 180, Đường Trung Tâm, Tỉnh/TP Chi Nhánh</t>
        </is>
      </c>
      <c r="I59" s="19" t="inlineStr">
        <is>
          <t>ĐANG HOẠT ĐỘNG</t>
        </is>
      </c>
    </row>
    <row r="60" ht="20" customHeight="1">
      <c r="A60" s="26" t="n">
        <v>58</v>
      </c>
      <c r="B60" s="26" t="inlineStr">
        <is>
          <t>1</t>
        </is>
      </c>
      <c r="C60" s="27" t="inlineStr">
        <is>
          <t>2.0</t>
        </is>
      </c>
      <c r="D60" s="26" t="inlineStr">
        <is>
          <t>KV 2</t>
        </is>
      </c>
      <c r="E60" s="27" t="inlineStr">
        <is>
          <t>Cụm Mặc Định</t>
        </is>
      </c>
      <c r="F60" s="27" t="inlineStr">
        <is>
          <t>CHT 2.0</t>
        </is>
      </c>
      <c r="G60" s="26" t="inlineStr">
        <is>
          <t>0930007809</t>
        </is>
      </c>
      <c r="H60" s="27" t="inlineStr">
        <is>
          <t>Số 183, Đường Trung Tâm, Tỉnh/TP Chi Nhánh</t>
        </is>
      </c>
      <c r="I60" s="26" t="inlineStr">
        <is>
          <t>ĐANG HOẠT ĐỘNG</t>
        </is>
      </c>
    </row>
    <row r="61" ht="20" customHeight="1">
      <c r="A61" s="19" t="n">
        <v>59</v>
      </c>
      <c r="B61" s="19" t="inlineStr">
        <is>
          <t>101</t>
        </is>
      </c>
      <c r="C61" s="20" t="inlineStr">
        <is>
          <t>Cái Tàu Hạ</t>
        </is>
      </c>
      <c r="D61" s="19" t="inlineStr">
        <is>
          <t>KV 1</t>
        </is>
      </c>
      <c r="E61" s="20" t="inlineStr">
        <is>
          <t>Cụm Mặc Định</t>
        </is>
      </c>
      <c r="F61" s="20" t="inlineStr">
        <is>
          <t>CHT Cái Tàu Hạ</t>
        </is>
      </c>
      <c r="G61" s="19" t="inlineStr">
        <is>
          <t>0930007946</t>
        </is>
      </c>
      <c r="H61" s="20" t="inlineStr">
        <is>
          <t>Số 186, Đường Trung Tâm, Tỉnh/TP Chi Nhánh</t>
        </is>
      </c>
      <c r="I61" s="19" t="inlineStr">
        <is>
          <t>ĐANG HOẠT ĐỘNG</t>
        </is>
      </c>
    </row>
    <row r="62" ht="20" customHeight="1">
      <c r="A62" s="26" t="n">
        <v>60</v>
      </c>
      <c r="B62" s="26" t="inlineStr">
        <is>
          <t>113</t>
        </is>
      </c>
      <c r="C62" s="27" t="inlineStr">
        <is>
          <t>Long Hậu</t>
        </is>
      </c>
      <c r="D62" s="26" t="inlineStr">
        <is>
          <t>KV 1</t>
        </is>
      </c>
      <c r="E62" s="27" t="inlineStr">
        <is>
          <t>Cụm Mặc Định</t>
        </is>
      </c>
      <c r="F62" s="27" t="inlineStr">
        <is>
          <t>CHT Long Hậu</t>
        </is>
      </c>
      <c r="G62" s="26" t="inlineStr">
        <is>
          <t>0930008083</t>
        </is>
      </c>
      <c r="H62" s="27" t="inlineStr">
        <is>
          <t>Số 189, Đường Trung Tâm, Tỉnh/TP Chi Nhánh</t>
        </is>
      </c>
      <c r="I62" s="26" t="inlineStr">
        <is>
          <t>ĐANG HOẠT ĐỘNG</t>
        </is>
      </c>
    </row>
    <row r="63" ht="20" customHeight="1">
      <c r="A63" s="19" t="n">
        <v>61</v>
      </c>
      <c r="B63" s="19" t="inlineStr">
        <is>
          <t>215</t>
        </is>
      </c>
      <c r="C63" s="20" t="inlineStr">
        <is>
          <t>Mỹ Tây</t>
        </is>
      </c>
      <c r="D63" s="19" t="inlineStr">
        <is>
          <t>KV 2</t>
        </is>
      </c>
      <c r="E63" s="20" t="inlineStr">
        <is>
          <t>Cụm Mặc Định</t>
        </is>
      </c>
      <c r="F63" s="20" t="inlineStr">
        <is>
          <t>CHT Mỹ Tây</t>
        </is>
      </c>
      <c r="G63" s="19" t="inlineStr">
        <is>
          <t>0930008220</t>
        </is>
      </c>
      <c r="H63" s="20" t="inlineStr">
        <is>
          <t>Số 192, Đường Trung Tâm, Tỉnh/TP Chi Nhánh</t>
        </is>
      </c>
      <c r="I63" s="19" t="inlineStr">
        <is>
          <t>ĐANG HOẠT ĐỘNG</t>
        </is>
      </c>
    </row>
    <row r="64" ht="20" customHeight="1">
      <c r="A64" s="26" t="n">
        <v>62</v>
      </c>
      <c r="B64" s="26" t="inlineStr">
        <is>
          <t>313</t>
        </is>
      </c>
      <c r="C64" s="27" t="inlineStr">
        <is>
          <t>Chợ Cái Răng</t>
        </is>
      </c>
      <c r="D64" s="26" t="inlineStr">
        <is>
          <t>KV 3</t>
        </is>
      </c>
      <c r="E64" s="27" t="inlineStr">
        <is>
          <t>Cụm Mặc Định</t>
        </is>
      </c>
      <c r="F64" s="27" t="inlineStr">
        <is>
          <t>CHT Chợ Cái Răng</t>
        </is>
      </c>
      <c r="G64" s="26" t="inlineStr">
        <is>
          <t>0930008357</t>
        </is>
      </c>
      <c r="H64" s="27" t="inlineStr">
        <is>
          <t>Số 195, Đường Trung Tâm, Tỉnh/TP Chi Nhánh</t>
        </is>
      </c>
      <c r="I64" s="26" t="inlineStr">
        <is>
          <t>ĐANG HOẠT ĐỘNG</t>
        </is>
      </c>
    </row>
  </sheetData>
  <mergeCells count="1">
    <mergeCell ref="A1:I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78"/>
  <sheetViews>
    <sheetView showGridLines="1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6" customWidth="1" min="1" max="1"/>
    <col width="14" customWidth="1" min="2" max="2"/>
    <col width="36" customWidth="1" min="3" max="3"/>
    <col width="18" customWidth="1" min="4" max="4"/>
    <col width="16" customWidth="1" min="5" max="5"/>
    <col width="20" customWidth="1" min="6" max="6"/>
    <col width="20" customWidth="1" min="7" max="7"/>
    <col width="14" customWidth="1" min="8" max="8"/>
    <col width="22" customWidth="1" min="9" max="9"/>
    <col width="22" customWidth="1" min="10" max="10"/>
  </cols>
  <sheetData>
    <row r="1" ht="32" customHeight="1">
      <c r="A1" s="4" t="inlineStr">
        <is>
          <t>BI'S MART - DANH MỤC SẢN PHẨM, PHÂN NHÓM CHIẾN LƯỢC &amp; CHU KỲ TIÊU DÙNG IPT (MASTER LOOKUP)</t>
        </is>
      </c>
    </row>
    <row r="2" ht="24" customHeight="1">
      <c r="A2" s="8" t="inlineStr">
        <is>
          <t>STT</t>
        </is>
      </c>
      <c r="B2" s="8" t="inlineStr">
        <is>
          <t>MÃ SKU</t>
        </is>
      </c>
      <c r="C2" s="8" t="inlineStr">
        <is>
          <t>TÊN SẢN PHẨM</t>
        </is>
      </c>
      <c r="D2" s="8" t="inlineStr">
        <is>
          <t>NGÀNH HÀNG</t>
        </is>
      </c>
      <c r="E2" s="8" t="inlineStr">
        <is>
          <t>PHÂN NHÓM</t>
        </is>
      </c>
      <c r="F2" s="8" t="inlineStr">
        <is>
          <t>THƯƠNG HIỆU (BRAND)</t>
        </is>
      </c>
      <c r="G2" s="8" t="inlineStr">
        <is>
          <t>QUY CÁCH ĐÓNG GÓI</t>
        </is>
      </c>
      <c r="H2" s="8" t="inlineStr">
        <is>
          <t>ĐỐI TƯỢNG</t>
        </is>
      </c>
      <c r="I2" s="8" t="inlineStr">
        <is>
          <t>ĐƠN GIÁ NIÊM YẾT (VNĐ)</t>
        </is>
      </c>
      <c r="J2" s="8" t="inlineStr">
        <is>
          <t>CHU KỲ IPT CHUẨN (NGÀY)</t>
        </is>
      </c>
    </row>
    <row r="3" ht="20" customHeight="1">
      <c r="A3" s="19" t="n">
        <v>1</v>
      </c>
      <c r="B3" s="19" t="inlineStr">
        <is>
          <t>SKU001</t>
        </is>
      </c>
      <c r="C3" s="20" t="inlineStr">
        <is>
          <t>Aumil Avi Gold 750g</t>
        </is>
      </c>
      <c r="D3" s="19" t="inlineStr">
        <is>
          <t>SỮA BỘT</t>
        </is>
      </c>
      <c r="E3" s="19" t="inlineStr">
        <is>
          <t>Nhóm 1</t>
        </is>
      </c>
      <c r="F3" s="20" t="inlineStr">
        <is>
          <t>AUMIL</t>
        </is>
      </c>
      <c r="G3" s="20" t="inlineStr">
        <is>
          <t>Lon 800g</t>
        </is>
      </c>
      <c r="H3" s="19" t="inlineStr">
        <is>
          <t>Trẻ em</t>
        </is>
      </c>
      <c r="I3" s="21" t="n">
        <v>688000</v>
      </c>
      <c r="J3" s="19" t="n">
        <v>18</v>
      </c>
    </row>
    <row r="4" ht="20" customHeight="1">
      <c r="A4" s="26" t="n">
        <v>2</v>
      </c>
      <c r="B4" s="26" t="inlineStr">
        <is>
          <t>SKU002</t>
        </is>
      </c>
      <c r="C4" s="27" t="inlineStr">
        <is>
          <t>SPDD công thức Aumil Baby 800g</t>
        </is>
      </c>
      <c r="D4" s="26" t="inlineStr">
        <is>
          <t>SỮA BỘT</t>
        </is>
      </c>
      <c r="E4" s="26" t="inlineStr">
        <is>
          <t>Nhóm 1</t>
        </is>
      </c>
      <c r="F4" s="27" t="inlineStr">
        <is>
          <t>AUMIL</t>
        </is>
      </c>
      <c r="G4" s="27" t="inlineStr">
        <is>
          <t>Lon 800g</t>
        </is>
      </c>
      <c r="H4" s="26" t="inlineStr">
        <is>
          <t>Trẻ em</t>
        </is>
      </c>
      <c r="I4" s="28" t="n">
        <v>399000</v>
      </c>
      <c r="J4" s="26" t="n">
        <v>20</v>
      </c>
    </row>
    <row r="5" ht="20" customHeight="1">
      <c r="A5" s="19" t="n">
        <v>3</v>
      </c>
      <c r="B5" s="19" t="inlineStr">
        <is>
          <t>SKU003</t>
        </is>
      </c>
      <c r="C5" s="20" t="inlineStr">
        <is>
          <t>TPBS Aumil Avi Sure 750g</t>
        </is>
      </c>
      <c r="D5" s="19" t="inlineStr">
        <is>
          <t>SỮA BỘT</t>
        </is>
      </c>
      <c r="E5" s="19" t="inlineStr">
        <is>
          <t>Nhóm 1</t>
        </is>
      </c>
      <c r="F5" s="20" t="inlineStr">
        <is>
          <t>AUMIL</t>
        </is>
      </c>
      <c r="G5" s="20" t="inlineStr">
        <is>
          <t>Lon 800g</t>
        </is>
      </c>
      <c r="H5" s="19" t="inlineStr">
        <is>
          <t>Người lớn</t>
        </is>
      </c>
      <c r="I5" s="21" t="n">
        <v>668000</v>
      </c>
      <c r="J5" s="19" t="n">
        <v>22</v>
      </c>
    </row>
    <row r="6" ht="20" customHeight="1">
      <c r="A6" s="26" t="n">
        <v>4</v>
      </c>
      <c r="B6" s="26" t="inlineStr">
        <is>
          <t>SKU004</t>
        </is>
      </c>
      <c r="C6" s="27" t="inlineStr">
        <is>
          <t>Delimil Pro 0+ 800g</t>
        </is>
      </c>
      <c r="D6" s="26" t="inlineStr">
        <is>
          <t>SỮA BỘT</t>
        </is>
      </c>
      <c r="E6" s="26" t="inlineStr">
        <is>
          <t>Nhóm 1</t>
        </is>
      </c>
      <c r="F6" s="27" t="inlineStr">
        <is>
          <t>DELIMIL</t>
        </is>
      </c>
      <c r="G6" s="27" t="inlineStr">
        <is>
          <t>Lon 800g</t>
        </is>
      </c>
      <c r="H6" s="26" t="inlineStr">
        <is>
          <t>Trẻ em</t>
        </is>
      </c>
      <c r="I6" s="28" t="n">
        <v>579000</v>
      </c>
      <c r="J6" s="26" t="n">
        <v>18</v>
      </c>
    </row>
    <row r="7" ht="20" customHeight="1">
      <c r="A7" s="19" t="n">
        <v>5</v>
      </c>
      <c r="B7" s="19" t="inlineStr">
        <is>
          <t>SKU005</t>
        </is>
      </c>
      <c r="C7" s="20" t="inlineStr">
        <is>
          <t>Delimil Pro 1+ 800g</t>
        </is>
      </c>
      <c r="D7" s="19" t="inlineStr">
        <is>
          <t>SỮA BỘT</t>
        </is>
      </c>
      <c r="E7" s="19" t="inlineStr">
        <is>
          <t>Nhóm 1</t>
        </is>
      </c>
      <c r="F7" s="20" t="inlineStr">
        <is>
          <t>DELIMIL</t>
        </is>
      </c>
      <c r="G7" s="20" t="inlineStr">
        <is>
          <t>Lon 800g</t>
        </is>
      </c>
      <c r="H7" s="19" t="inlineStr">
        <is>
          <t>Trẻ em</t>
        </is>
      </c>
      <c r="I7" s="21" t="n">
        <v>569000</v>
      </c>
      <c r="J7" s="19" t="n">
        <v>18</v>
      </c>
    </row>
    <row r="8" ht="20" customHeight="1">
      <c r="A8" s="26" t="n">
        <v>6</v>
      </c>
      <c r="B8" s="26" t="inlineStr">
        <is>
          <t>SKU006</t>
        </is>
      </c>
      <c r="C8" s="27" t="inlineStr">
        <is>
          <t>Delimil Pro Gold 800g</t>
        </is>
      </c>
      <c r="D8" s="26" t="inlineStr">
        <is>
          <t>SỮA BỘT</t>
        </is>
      </c>
      <c r="E8" s="26" t="inlineStr">
        <is>
          <t>Nhóm 1</t>
        </is>
      </c>
      <c r="F8" s="27" t="inlineStr">
        <is>
          <t>DELIMIL</t>
        </is>
      </c>
      <c r="G8" s="27" t="inlineStr">
        <is>
          <t>Lon 800g</t>
        </is>
      </c>
      <c r="H8" s="26" t="inlineStr">
        <is>
          <t>Trẻ em</t>
        </is>
      </c>
      <c r="I8" s="28" t="n">
        <v>599000</v>
      </c>
      <c r="J8" s="26" t="n">
        <v>18</v>
      </c>
    </row>
    <row r="9" ht="20" customHeight="1">
      <c r="A9" s="19" t="n">
        <v>7</v>
      </c>
      <c r="B9" s="19" t="inlineStr">
        <is>
          <t>SKU007</t>
        </is>
      </c>
      <c r="C9" s="20" t="inlineStr">
        <is>
          <t>Delimil Gold 800g</t>
        </is>
      </c>
      <c r="D9" s="19" t="inlineStr">
        <is>
          <t>SỮA BỘT</t>
        </is>
      </c>
      <c r="E9" s="19" t="inlineStr">
        <is>
          <t>Nhóm 1</t>
        </is>
      </c>
      <c r="F9" s="20" t="inlineStr">
        <is>
          <t>DELIMIL</t>
        </is>
      </c>
      <c r="G9" s="20" t="inlineStr">
        <is>
          <t>Lon 800g</t>
        </is>
      </c>
      <c r="H9" s="19" t="inlineStr">
        <is>
          <t>Trẻ em</t>
        </is>
      </c>
      <c r="I9" s="21" t="n">
        <v>629000</v>
      </c>
      <c r="J9" s="19" t="n">
        <v>20</v>
      </c>
    </row>
    <row r="10" ht="20" customHeight="1">
      <c r="A10" s="26" t="n">
        <v>8</v>
      </c>
      <c r="B10" s="26" t="inlineStr">
        <is>
          <t>SKU008</t>
        </is>
      </c>
      <c r="C10" s="27" t="inlineStr">
        <is>
          <t>Delivie Canxi Nano 800g</t>
        </is>
      </c>
      <c r="D10" s="26" t="inlineStr">
        <is>
          <t>SỮA BỘT</t>
        </is>
      </c>
      <c r="E10" s="26" t="inlineStr">
        <is>
          <t>Nhóm 1</t>
        </is>
      </c>
      <c r="F10" s="27" t="inlineStr">
        <is>
          <t>DELIMIL</t>
        </is>
      </c>
      <c r="G10" s="27" t="inlineStr">
        <is>
          <t>Lon 800g</t>
        </is>
      </c>
      <c r="H10" s="26" t="inlineStr">
        <is>
          <t>Người lớn</t>
        </is>
      </c>
      <c r="I10" s="28" t="n">
        <v>638000</v>
      </c>
      <c r="J10" s="26" t="n">
        <v>25</v>
      </c>
    </row>
    <row r="11" ht="20" customHeight="1">
      <c r="A11" s="19" t="n">
        <v>9</v>
      </c>
      <c r="B11" s="19" t="inlineStr">
        <is>
          <t>SKU009</t>
        </is>
      </c>
      <c r="C11" s="20" t="inlineStr">
        <is>
          <t>Delivie Glusure 800g</t>
        </is>
      </c>
      <c r="D11" s="19" t="inlineStr">
        <is>
          <t>SỮA BỘT</t>
        </is>
      </c>
      <c r="E11" s="19" t="inlineStr">
        <is>
          <t>Nhóm 1</t>
        </is>
      </c>
      <c r="F11" s="20" t="inlineStr">
        <is>
          <t>DELIMIL</t>
        </is>
      </c>
      <c r="G11" s="20" t="inlineStr">
        <is>
          <t>Lon 800g</t>
        </is>
      </c>
      <c r="H11" s="19" t="inlineStr">
        <is>
          <t>Người lớn</t>
        </is>
      </c>
      <c r="I11" s="21" t="n">
        <v>918000</v>
      </c>
      <c r="J11" s="19" t="n">
        <v>25</v>
      </c>
    </row>
    <row r="12" ht="20" customHeight="1">
      <c r="A12" s="26" t="n">
        <v>10</v>
      </c>
      <c r="B12" s="26" t="inlineStr">
        <is>
          <t>SKU010</t>
        </is>
      </c>
      <c r="C12" s="27" t="inlineStr">
        <is>
          <t>SPDD Elsa Cool Milk Baby 800g</t>
        </is>
      </c>
      <c r="D12" s="26" t="inlineStr">
        <is>
          <t>SỮA BỘT</t>
        </is>
      </c>
      <c r="E12" s="26" t="inlineStr">
        <is>
          <t>Nhóm 1</t>
        </is>
      </c>
      <c r="F12" s="27" t="inlineStr">
        <is>
          <t>ELSA</t>
        </is>
      </c>
      <c r="G12" s="27" t="inlineStr">
        <is>
          <t>Lon 800g</t>
        </is>
      </c>
      <c r="H12" s="26" t="inlineStr">
        <is>
          <t>Trẻ em</t>
        </is>
      </c>
      <c r="I12" s="28" t="n">
        <v>410000</v>
      </c>
      <c r="J12" s="26" t="n">
        <v>18</v>
      </c>
    </row>
    <row r="13" ht="20" customHeight="1">
      <c r="A13" s="19" t="n">
        <v>11</v>
      </c>
      <c r="B13" s="19" t="inlineStr">
        <is>
          <t>SKU011</t>
        </is>
      </c>
      <c r="C13" s="20" t="inlineStr">
        <is>
          <t>SPDD Elsa Cool Milk Pedia 900g</t>
        </is>
      </c>
      <c r="D13" s="19" t="inlineStr">
        <is>
          <t>SỮA BỘT</t>
        </is>
      </c>
      <c r="E13" s="19" t="inlineStr">
        <is>
          <t>Nhóm 1</t>
        </is>
      </c>
      <c r="F13" s="20" t="inlineStr">
        <is>
          <t>ELSA</t>
        </is>
      </c>
      <c r="G13" s="20" t="inlineStr">
        <is>
          <t>Lon 800g</t>
        </is>
      </c>
      <c r="H13" s="19" t="inlineStr">
        <is>
          <t>Trẻ em</t>
        </is>
      </c>
      <c r="I13" s="21" t="n">
        <v>390000</v>
      </c>
      <c r="J13" s="19" t="n">
        <v>20</v>
      </c>
    </row>
    <row r="14" ht="20" customHeight="1">
      <c r="A14" s="26" t="n">
        <v>12</v>
      </c>
      <c r="B14" s="26" t="inlineStr">
        <is>
          <t>SKU012</t>
        </is>
      </c>
      <c r="C14" s="27" t="inlineStr">
        <is>
          <t>SPDD Maxwel Pedia 800g</t>
        </is>
      </c>
      <c r="D14" s="26" t="inlineStr">
        <is>
          <t>SỮA BỘT</t>
        </is>
      </c>
      <c r="E14" s="26" t="inlineStr">
        <is>
          <t>Nhóm 1</t>
        </is>
      </c>
      <c r="F14" s="27" t="inlineStr">
        <is>
          <t>MAXWELL</t>
        </is>
      </c>
      <c r="G14" s="27" t="inlineStr">
        <is>
          <t>Lon 800g</t>
        </is>
      </c>
      <c r="H14" s="26" t="inlineStr">
        <is>
          <t>Trẻ em</t>
        </is>
      </c>
      <c r="I14" s="28" t="n">
        <v>456000</v>
      </c>
      <c r="J14" s="26" t="n">
        <v>18</v>
      </c>
    </row>
    <row r="15" ht="20" customHeight="1">
      <c r="A15" s="19" t="n">
        <v>13</v>
      </c>
      <c r="B15" s="19" t="inlineStr">
        <is>
          <t>SKU013</t>
        </is>
      </c>
      <c r="C15" s="20" t="inlineStr">
        <is>
          <t>SPDD Maxwel Baby 800g</t>
        </is>
      </c>
      <c r="D15" s="19" t="inlineStr">
        <is>
          <t>SỮA BỘT</t>
        </is>
      </c>
      <c r="E15" s="19" t="inlineStr">
        <is>
          <t>Nhóm 1</t>
        </is>
      </c>
      <c r="F15" s="20" t="inlineStr">
        <is>
          <t>MAXWELL</t>
        </is>
      </c>
      <c r="G15" s="20" t="inlineStr">
        <is>
          <t>Lon 800g</t>
        </is>
      </c>
      <c r="H15" s="19" t="inlineStr">
        <is>
          <t>Trẻ em</t>
        </is>
      </c>
      <c r="I15" s="21" t="n">
        <v>468000</v>
      </c>
      <c r="J15" s="19" t="n">
        <v>18</v>
      </c>
    </row>
    <row r="16" ht="20" customHeight="1">
      <c r="A16" s="26" t="n">
        <v>14</v>
      </c>
      <c r="B16" s="26" t="inlineStr">
        <is>
          <t>SKU014</t>
        </is>
      </c>
      <c r="C16" s="27" t="inlineStr">
        <is>
          <t>SPDD Nutritie Baby A+ 800g</t>
        </is>
      </c>
      <c r="D16" s="26" t="inlineStr">
        <is>
          <t>SỮA BỘT</t>
        </is>
      </c>
      <c r="E16" s="26" t="inlineStr">
        <is>
          <t>Nhóm 1</t>
        </is>
      </c>
      <c r="F16" s="27" t="inlineStr">
        <is>
          <t>NUTRITIE</t>
        </is>
      </c>
      <c r="G16" s="27" t="inlineStr">
        <is>
          <t>Lon 800g</t>
        </is>
      </c>
      <c r="H16" s="26" t="inlineStr">
        <is>
          <t>Trẻ em</t>
        </is>
      </c>
      <c r="I16" s="28" t="n">
        <v>596000</v>
      </c>
      <c r="J16" s="26" t="n">
        <v>18</v>
      </c>
    </row>
    <row r="17" ht="20" customHeight="1">
      <c r="A17" s="19" t="n">
        <v>15</v>
      </c>
      <c r="B17" s="19" t="inlineStr">
        <is>
          <t>SKU015</t>
        </is>
      </c>
      <c r="C17" s="20" t="inlineStr">
        <is>
          <t>SPDD Nutritie Pedia A+ 800g</t>
        </is>
      </c>
      <c r="D17" s="19" t="inlineStr">
        <is>
          <t>SỮA BỘT</t>
        </is>
      </c>
      <c r="E17" s="19" t="inlineStr">
        <is>
          <t>Nhóm 1</t>
        </is>
      </c>
      <c r="F17" s="20" t="inlineStr">
        <is>
          <t>NUTRITIE</t>
        </is>
      </c>
      <c r="G17" s="20" t="inlineStr">
        <is>
          <t>Lon 800g</t>
        </is>
      </c>
      <c r="H17" s="19" t="inlineStr">
        <is>
          <t>Trẻ em</t>
        </is>
      </c>
      <c r="I17" s="21" t="n">
        <v>589000</v>
      </c>
      <c r="J17" s="19" t="n">
        <v>18</v>
      </c>
    </row>
    <row r="18" ht="20" customHeight="1">
      <c r="A18" s="26" t="n">
        <v>16</v>
      </c>
      <c r="B18" s="26" t="inlineStr">
        <is>
          <t>SKU016</t>
        </is>
      </c>
      <c r="C18" s="27" t="inlineStr">
        <is>
          <t>Goodlife Newborn 800g</t>
        </is>
      </c>
      <c r="D18" s="26" t="inlineStr">
        <is>
          <t>SỮA BỘT</t>
        </is>
      </c>
      <c r="E18" s="26" t="inlineStr">
        <is>
          <t>Nhóm 1</t>
        </is>
      </c>
      <c r="F18" s="27" t="inlineStr">
        <is>
          <t>PHARMA</t>
        </is>
      </c>
      <c r="G18" s="27" t="inlineStr">
        <is>
          <t>Lon 800g</t>
        </is>
      </c>
      <c r="H18" s="26" t="inlineStr">
        <is>
          <t>Trẻ em</t>
        </is>
      </c>
      <c r="I18" s="28" t="n">
        <v>598000</v>
      </c>
      <c r="J18" s="26" t="n">
        <v>20</v>
      </c>
    </row>
    <row r="19" ht="20" customHeight="1">
      <c r="A19" s="19" t="n">
        <v>17</v>
      </c>
      <c r="B19" s="19" t="inlineStr">
        <is>
          <t>SKU017</t>
        </is>
      </c>
      <c r="C19" s="20" t="inlineStr">
        <is>
          <t>Similac Total Protection 0+ 850g</t>
        </is>
      </c>
      <c r="D19" s="19" t="inlineStr">
        <is>
          <t>SỮA BỘT</t>
        </is>
      </c>
      <c r="E19" s="19" t="inlineStr">
        <is>
          <t>Nhóm 2</t>
        </is>
      </c>
      <c r="F19" s="20" t="inlineStr">
        <is>
          <t>ABBOTT</t>
        </is>
      </c>
      <c r="G19" s="20" t="inlineStr">
        <is>
          <t>Lon 800g</t>
        </is>
      </c>
      <c r="H19" s="19" t="inlineStr">
        <is>
          <t>Trẻ em</t>
        </is>
      </c>
      <c r="I19" s="21" t="n">
        <v>685000</v>
      </c>
      <c r="J19" s="19" t="n">
        <v>18</v>
      </c>
    </row>
    <row r="20" ht="20" customHeight="1">
      <c r="A20" s="26" t="n">
        <v>18</v>
      </c>
      <c r="B20" s="26" t="inlineStr">
        <is>
          <t>SKU018</t>
        </is>
      </c>
      <c r="C20" s="27" t="inlineStr">
        <is>
          <t>Pediasure BA 850g</t>
        </is>
      </c>
      <c r="D20" s="26" t="inlineStr">
        <is>
          <t>SỮA BỘT</t>
        </is>
      </c>
      <c r="E20" s="26" t="inlineStr">
        <is>
          <t>Nhóm 2</t>
        </is>
      </c>
      <c r="F20" s="27" t="inlineStr">
        <is>
          <t>ABBOTT</t>
        </is>
      </c>
      <c r="G20" s="27" t="inlineStr">
        <is>
          <t>Lon 800g</t>
        </is>
      </c>
      <c r="H20" s="26" t="inlineStr">
        <is>
          <t>Trẻ em</t>
        </is>
      </c>
      <c r="I20" s="28" t="n">
        <v>625000</v>
      </c>
      <c r="J20" s="26" t="n">
        <v>18</v>
      </c>
    </row>
    <row r="21" ht="20" customHeight="1">
      <c r="A21" s="19" t="n">
        <v>19</v>
      </c>
      <c r="B21" s="19" t="inlineStr">
        <is>
          <t>SKU019</t>
        </is>
      </c>
      <c r="C21" s="20" t="inlineStr">
        <is>
          <t>Ensure Gold 850g</t>
        </is>
      </c>
      <c r="D21" s="19" t="inlineStr">
        <is>
          <t>SỮA BỘT</t>
        </is>
      </c>
      <c r="E21" s="19" t="inlineStr">
        <is>
          <t>Nhóm 2</t>
        </is>
      </c>
      <c r="F21" s="20" t="inlineStr">
        <is>
          <t>ABBOTT</t>
        </is>
      </c>
      <c r="G21" s="20" t="inlineStr">
        <is>
          <t>Lon 800g</t>
        </is>
      </c>
      <c r="H21" s="19" t="inlineStr">
        <is>
          <t>Người lớn</t>
        </is>
      </c>
      <c r="I21" s="21" t="n">
        <v>825000</v>
      </c>
      <c r="J21" s="19" t="n">
        <v>22</v>
      </c>
    </row>
    <row r="22" ht="20" customHeight="1">
      <c r="A22" s="26" t="n">
        <v>20</v>
      </c>
      <c r="B22" s="26" t="inlineStr">
        <is>
          <t>SKU020</t>
        </is>
      </c>
      <c r="C22" s="27" t="inlineStr">
        <is>
          <t>Grow Plus Vàng 1+ 800g (Nuti)</t>
        </is>
      </c>
      <c r="D22" s="26" t="inlineStr">
        <is>
          <t>SỮA BỘT</t>
        </is>
      </c>
      <c r="E22" s="26" t="inlineStr">
        <is>
          <t>Nhóm 2</t>
        </is>
      </c>
      <c r="F22" s="27" t="inlineStr">
        <is>
          <t>NUTIFOOD</t>
        </is>
      </c>
      <c r="G22" s="27" t="inlineStr">
        <is>
          <t>Lon 800g</t>
        </is>
      </c>
      <c r="H22" s="26" t="inlineStr">
        <is>
          <t>Trẻ em</t>
        </is>
      </c>
      <c r="I22" s="28" t="n">
        <v>465000</v>
      </c>
      <c r="J22" s="26" t="n">
        <v>18</v>
      </c>
    </row>
    <row r="23" ht="20" customHeight="1">
      <c r="A23" s="19" t="n">
        <v>21</v>
      </c>
      <c r="B23" s="19" t="inlineStr">
        <is>
          <t>SKU021</t>
        </is>
      </c>
      <c r="C23" s="20" t="inlineStr">
        <is>
          <t>Nuti Grow Plus Đỏ 1+ 900g</t>
        </is>
      </c>
      <c r="D23" s="19" t="inlineStr">
        <is>
          <t>SỮA BỘT</t>
        </is>
      </c>
      <c r="E23" s="19" t="inlineStr">
        <is>
          <t>Nhóm 2</t>
        </is>
      </c>
      <c r="F23" s="20" t="inlineStr">
        <is>
          <t>NUTIFOOD</t>
        </is>
      </c>
      <c r="G23" s="20" t="inlineStr">
        <is>
          <t>Lon 800g</t>
        </is>
      </c>
      <c r="H23" s="19" t="inlineStr">
        <is>
          <t>Trẻ em</t>
        </is>
      </c>
      <c r="I23" s="21" t="n">
        <v>359000</v>
      </c>
      <c r="J23" s="19" t="n">
        <v>18</v>
      </c>
    </row>
    <row r="24" ht="20" customHeight="1">
      <c r="A24" s="26" t="n">
        <v>22</v>
      </c>
      <c r="B24" s="26" t="inlineStr">
        <is>
          <t>SKU022</t>
        </is>
      </c>
      <c r="C24" s="27" t="inlineStr">
        <is>
          <t>Optimum Gold 2 800g</t>
        </is>
      </c>
      <c r="D24" s="26" t="inlineStr">
        <is>
          <t>SỮA BỘT</t>
        </is>
      </c>
      <c r="E24" s="26" t="inlineStr">
        <is>
          <t>Nhóm 2</t>
        </is>
      </c>
      <c r="F24" s="27" t="inlineStr">
        <is>
          <t>VINAMILK</t>
        </is>
      </c>
      <c r="G24" s="27" t="inlineStr">
        <is>
          <t>Lon 800g</t>
        </is>
      </c>
      <c r="H24" s="26" t="inlineStr">
        <is>
          <t>Trẻ em</t>
        </is>
      </c>
      <c r="I24" s="28" t="n">
        <v>449000</v>
      </c>
      <c r="J24" s="26" t="n">
        <v>18</v>
      </c>
    </row>
    <row r="25" ht="20" customHeight="1">
      <c r="A25" s="19" t="n">
        <v>23</v>
      </c>
      <c r="B25" s="19" t="inlineStr">
        <is>
          <t>SKU023</t>
        </is>
      </c>
      <c r="C25" s="20" t="inlineStr">
        <is>
          <t>Optimum Gold 3 850g</t>
        </is>
      </c>
      <c r="D25" s="19" t="inlineStr">
        <is>
          <t>SỮA BỘT</t>
        </is>
      </c>
      <c r="E25" s="19" t="inlineStr">
        <is>
          <t>Nhóm 2</t>
        </is>
      </c>
      <c r="F25" s="20" t="inlineStr">
        <is>
          <t>VINAMILK</t>
        </is>
      </c>
      <c r="G25" s="20" t="inlineStr">
        <is>
          <t>Lon 800g</t>
        </is>
      </c>
      <c r="H25" s="19" t="inlineStr">
        <is>
          <t>Trẻ em</t>
        </is>
      </c>
      <c r="I25" s="21" t="n">
        <v>445000</v>
      </c>
      <c r="J25" s="19" t="n">
        <v>20</v>
      </c>
    </row>
    <row r="26" ht="20" customHeight="1">
      <c r="A26" s="26" t="n">
        <v>24</v>
      </c>
      <c r="B26" s="26" t="inlineStr">
        <is>
          <t>SKU024</t>
        </is>
      </c>
      <c r="C26" s="27" t="inlineStr">
        <is>
          <t>ColosBaby Gold 0+ 800g</t>
        </is>
      </c>
      <c r="D26" s="26" t="inlineStr">
        <is>
          <t>SỮA BỘT</t>
        </is>
      </c>
      <c r="E26" s="26" t="inlineStr">
        <is>
          <t>Nhóm 2</t>
        </is>
      </c>
      <c r="F26" s="27" t="inlineStr">
        <is>
          <t>VITADAIRY</t>
        </is>
      </c>
      <c r="G26" s="27" t="inlineStr">
        <is>
          <t>Lon 800g</t>
        </is>
      </c>
      <c r="H26" s="26" t="inlineStr">
        <is>
          <t>Trẻ em</t>
        </is>
      </c>
      <c r="I26" s="28" t="n">
        <v>512000</v>
      </c>
      <c r="J26" s="26" t="n">
        <v>18</v>
      </c>
    </row>
    <row r="27" ht="20" customHeight="1">
      <c r="A27" s="19" t="n">
        <v>25</v>
      </c>
      <c r="B27" s="19" t="inlineStr">
        <is>
          <t>SKU025</t>
        </is>
      </c>
      <c r="C27" s="20" t="inlineStr">
        <is>
          <t>ColosBaby Gold 1+ 800g</t>
        </is>
      </c>
      <c r="D27" s="19" t="inlineStr">
        <is>
          <t>SỮA BỘT</t>
        </is>
      </c>
      <c r="E27" s="19" t="inlineStr">
        <is>
          <t>Nhóm 2</t>
        </is>
      </c>
      <c r="F27" s="20" t="inlineStr">
        <is>
          <t>VITADAIRY</t>
        </is>
      </c>
      <c r="G27" s="20" t="inlineStr">
        <is>
          <t>Lon 800g</t>
        </is>
      </c>
      <c r="H27" s="19" t="inlineStr">
        <is>
          <t>Trẻ em</t>
        </is>
      </c>
      <c r="I27" s="21" t="n">
        <v>468000</v>
      </c>
      <c r="J27" s="19" t="n">
        <v>18</v>
      </c>
    </row>
    <row r="28" ht="20" customHeight="1">
      <c r="A28" s="26" t="n">
        <v>26</v>
      </c>
      <c r="B28" s="26" t="inlineStr">
        <is>
          <t>SKU026</t>
        </is>
      </c>
      <c r="C28" s="27" t="inlineStr">
        <is>
          <t>Aptamil NewZealand 1 900g</t>
        </is>
      </c>
      <c r="D28" s="26" t="inlineStr">
        <is>
          <t>SỮA BỘT</t>
        </is>
      </c>
      <c r="E28" s="26" t="inlineStr">
        <is>
          <t>Nhóm khác</t>
        </is>
      </c>
      <c r="F28" s="27" t="inlineStr">
        <is>
          <t>APTAMIL</t>
        </is>
      </c>
      <c r="G28" s="27" t="inlineStr">
        <is>
          <t>Lon 800g</t>
        </is>
      </c>
      <c r="H28" s="26" t="inlineStr">
        <is>
          <t>Trẻ em</t>
        </is>
      </c>
      <c r="I28" s="28" t="n">
        <v>719000</v>
      </c>
      <c r="J28" s="26" t="n">
        <v>18</v>
      </c>
    </row>
    <row r="29" ht="20" customHeight="1">
      <c r="A29" s="19" t="n">
        <v>27</v>
      </c>
      <c r="B29" s="19" t="inlineStr">
        <is>
          <t>SKU027</t>
        </is>
      </c>
      <c r="C29" s="20" t="inlineStr">
        <is>
          <t>Blackmores 2 900g</t>
        </is>
      </c>
      <c r="D29" s="19" t="inlineStr">
        <is>
          <t>SỮA BỘT</t>
        </is>
      </c>
      <c r="E29" s="19" t="inlineStr">
        <is>
          <t>Nhóm khác</t>
        </is>
      </c>
      <c r="F29" s="20" t="inlineStr">
        <is>
          <t>BLACKMORES</t>
        </is>
      </c>
      <c r="G29" s="20" t="inlineStr">
        <is>
          <t>Lon 800g</t>
        </is>
      </c>
      <c r="H29" s="19" t="inlineStr">
        <is>
          <t>Trẻ em</t>
        </is>
      </c>
      <c r="I29" s="21" t="n">
        <v>529000</v>
      </c>
      <c r="J29" s="19" t="n">
        <v>18</v>
      </c>
    </row>
    <row r="30" ht="20" customHeight="1">
      <c r="A30" s="26" t="n">
        <v>28</v>
      </c>
      <c r="B30" s="26" t="inlineStr">
        <is>
          <t>SKU028</t>
        </is>
      </c>
      <c r="C30" s="27" t="inlineStr">
        <is>
          <t>Enfamil A2 2 800g</t>
        </is>
      </c>
      <c r="D30" s="26" t="inlineStr">
        <is>
          <t>SỮA BỘT</t>
        </is>
      </c>
      <c r="E30" s="26" t="inlineStr">
        <is>
          <t>Nhóm khác</t>
        </is>
      </c>
      <c r="F30" s="27" t="inlineStr">
        <is>
          <t>ENFA A+</t>
        </is>
      </c>
      <c r="G30" s="27" t="inlineStr">
        <is>
          <t>Lon 800g</t>
        </is>
      </c>
      <c r="H30" s="26" t="inlineStr">
        <is>
          <t>Trẻ em</t>
        </is>
      </c>
      <c r="I30" s="28" t="n">
        <v>749000</v>
      </c>
      <c r="J30" s="26" t="n">
        <v>18</v>
      </c>
    </row>
    <row r="31" ht="20" customHeight="1">
      <c r="A31" s="19" t="n">
        <v>29</v>
      </c>
      <c r="B31" s="19" t="inlineStr">
        <is>
          <t>SKU029</t>
        </is>
      </c>
      <c r="C31" s="20" t="inlineStr">
        <is>
          <t>Nan Optipro Plus 1 800g</t>
        </is>
      </c>
      <c r="D31" s="19" t="inlineStr">
        <is>
          <t>SỮA BỘT</t>
        </is>
      </c>
      <c r="E31" s="19" t="inlineStr">
        <is>
          <t>Nhóm khác</t>
        </is>
      </c>
      <c r="F31" s="20" t="inlineStr">
        <is>
          <t>NESTLE</t>
        </is>
      </c>
      <c r="G31" s="20" t="inlineStr">
        <is>
          <t>Lon 800g</t>
        </is>
      </c>
      <c r="H31" s="19" t="inlineStr">
        <is>
          <t>Trẻ em</t>
        </is>
      </c>
      <c r="I31" s="21" t="n">
        <v>525000</v>
      </c>
      <c r="J31" s="19" t="n">
        <v>18</v>
      </c>
    </row>
    <row r="32" ht="20" customHeight="1">
      <c r="A32" s="26" t="n">
        <v>30</v>
      </c>
      <c r="B32" s="26" t="inlineStr">
        <is>
          <t>SKU030</t>
        </is>
      </c>
      <c r="C32" s="27" t="inlineStr">
        <is>
          <t>Meiji Nhập Khẩu 0-1 800g</t>
        </is>
      </c>
      <c r="D32" s="26" t="inlineStr">
        <is>
          <t>SỮA BỘT</t>
        </is>
      </c>
      <c r="E32" s="26" t="inlineStr">
        <is>
          <t>Nhóm khác</t>
        </is>
      </c>
      <c r="F32" s="27" t="inlineStr">
        <is>
          <t>MEIJI</t>
        </is>
      </c>
      <c r="G32" s="27" t="inlineStr">
        <is>
          <t>Lon 800g</t>
        </is>
      </c>
      <c r="H32" s="26" t="inlineStr">
        <is>
          <t>Trẻ em</t>
        </is>
      </c>
      <c r="I32" s="28" t="n">
        <v>520000</v>
      </c>
      <c r="J32" s="26" t="n">
        <v>18</v>
      </c>
    </row>
    <row r="33" ht="20" customHeight="1">
      <c r="A33" s="19" t="n">
        <v>31</v>
      </c>
      <c r="B33" s="19" t="inlineStr">
        <is>
          <t>SKU031</t>
        </is>
      </c>
      <c r="C33" s="20" t="inlineStr">
        <is>
          <t>SBPS Delimil Growkids 110ml</t>
        </is>
      </c>
      <c r="D33" s="19" t="inlineStr">
        <is>
          <t>SỮA BỘT PHA SẴN</t>
        </is>
      </c>
      <c r="E33" s="19" t="inlineStr">
        <is>
          <t>Nhóm 1</t>
        </is>
      </c>
      <c r="F33" s="20" t="inlineStr">
        <is>
          <t>DELI</t>
        </is>
      </c>
      <c r="G33" s="20" t="inlineStr">
        <is>
          <t>Lốc 4 hộp 110ml</t>
        </is>
      </c>
      <c r="H33" s="19" t="inlineStr">
        <is>
          <t>Trẻ em</t>
        </is>
      </c>
      <c r="I33" s="21" t="n">
        <v>389000</v>
      </c>
      <c r="J33" s="19" t="n">
        <v>12</v>
      </c>
    </row>
    <row r="34" ht="20" customHeight="1">
      <c r="A34" s="26" t="n">
        <v>32</v>
      </c>
      <c r="B34" s="26" t="inlineStr">
        <is>
          <t>SKU032</t>
        </is>
      </c>
      <c r="C34" s="27" t="inlineStr">
        <is>
          <t>SBPS Delimil Growkids 180ml</t>
        </is>
      </c>
      <c r="D34" s="26" t="inlineStr">
        <is>
          <t>SỮA BỘT PHA SẴN</t>
        </is>
      </c>
      <c r="E34" s="26" t="inlineStr">
        <is>
          <t>Nhóm 1</t>
        </is>
      </c>
      <c r="F34" s="27" t="inlineStr">
        <is>
          <t>DELI</t>
        </is>
      </c>
      <c r="G34" s="27" t="inlineStr">
        <is>
          <t>Lốc 4 hộp 180ml</t>
        </is>
      </c>
      <c r="H34" s="26" t="inlineStr">
        <is>
          <t>Trẻ em</t>
        </is>
      </c>
      <c r="I34" s="28" t="n">
        <v>420000</v>
      </c>
      <c r="J34" s="26" t="n">
        <v>12</v>
      </c>
    </row>
    <row r="35" ht="20" customHeight="1">
      <c r="A35" s="19" t="n">
        <v>33</v>
      </c>
      <c r="B35" s="19" t="inlineStr">
        <is>
          <t>SKU033</t>
        </is>
      </c>
      <c r="C35" s="20" t="inlineStr">
        <is>
          <t>SBPS Gerllac Gain + 110ml</t>
        </is>
      </c>
      <c r="D35" s="19" t="inlineStr">
        <is>
          <t>SỮA BỘT PHA SẴN</t>
        </is>
      </c>
      <c r="E35" s="19" t="inlineStr">
        <is>
          <t>Nhóm 1</t>
        </is>
      </c>
      <c r="F35" s="20" t="inlineStr">
        <is>
          <t>GERLLAC</t>
        </is>
      </c>
      <c r="G35" s="20" t="inlineStr">
        <is>
          <t>Lốc 4 hộp 110ml</t>
        </is>
      </c>
      <c r="H35" s="19" t="inlineStr">
        <is>
          <t>Trẻ em</t>
        </is>
      </c>
      <c r="I35" s="21" t="n">
        <v>380000</v>
      </c>
      <c r="J35" s="19" t="n">
        <v>12</v>
      </c>
    </row>
    <row r="36" ht="20" customHeight="1">
      <c r="A36" s="26" t="n">
        <v>34</v>
      </c>
      <c r="B36" s="26" t="inlineStr">
        <is>
          <t>SKU034</t>
        </is>
      </c>
      <c r="C36" s="27" t="inlineStr">
        <is>
          <t>SBPS Gerllac Gain + 180ml</t>
        </is>
      </c>
      <c r="D36" s="26" t="inlineStr">
        <is>
          <t>SỮA BỘT PHA SẴN</t>
        </is>
      </c>
      <c r="E36" s="26" t="inlineStr">
        <is>
          <t>Nhóm 1</t>
        </is>
      </c>
      <c r="F36" s="27" t="inlineStr">
        <is>
          <t>GERLLAC</t>
        </is>
      </c>
      <c r="G36" s="27" t="inlineStr">
        <is>
          <t>Lốc 4 hộp 180ml</t>
        </is>
      </c>
      <c r="H36" s="26" t="inlineStr">
        <is>
          <t>Trẻ em</t>
        </is>
      </c>
      <c r="I36" s="28" t="n">
        <v>415000</v>
      </c>
      <c r="J36" s="26" t="n">
        <v>12</v>
      </c>
    </row>
    <row r="37" ht="20" customHeight="1">
      <c r="A37" s="19" t="n">
        <v>35</v>
      </c>
      <c r="B37" s="19" t="inlineStr">
        <is>
          <t>SKU035</t>
        </is>
      </c>
      <c r="C37" s="20" t="inlineStr">
        <is>
          <t>SBPS Nutritie Colostrum DHA 110ml</t>
        </is>
      </c>
      <c r="D37" s="19" t="inlineStr">
        <is>
          <t>SỮA BỘT PHA SẴN</t>
        </is>
      </c>
      <c r="E37" s="19" t="inlineStr">
        <is>
          <t>Nhóm 1</t>
        </is>
      </c>
      <c r="F37" s="20" t="inlineStr">
        <is>
          <t>NUTRITIE</t>
        </is>
      </c>
      <c r="G37" s="20" t="inlineStr">
        <is>
          <t>Lốc 4 hộp 110ml</t>
        </is>
      </c>
      <c r="H37" s="19" t="inlineStr">
        <is>
          <t>Trẻ em</t>
        </is>
      </c>
      <c r="I37" s="21" t="n">
        <v>380000</v>
      </c>
      <c r="J37" s="19" t="n">
        <v>12</v>
      </c>
    </row>
    <row r="38" ht="20" customHeight="1">
      <c r="A38" s="26" t="n">
        <v>36</v>
      </c>
      <c r="B38" s="26" t="inlineStr">
        <is>
          <t>SKU036</t>
        </is>
      </c>
      <c r="C38" s="27" t="inlineStr">
        <is>
          <t>SBPS Nutritie Colostrum DHA 180ml</t>
        </is>
      </c>
      <c r="D38" s="26" t="inlineStr">
        <is>
          <t>SỮA BỘT PHA SẴN</t>
        </is>
      </c>
      <c r="E38" s="26" t="inlineStr">
        <is>
          <t>Nhóm 1</t>
        </is>
      </c>
      <c r="F38" s="27" t="inlineStr">
        <is>
          <t>NUTRITIE</t>
        </is>
      </c>
      <c r="G38" s="27" t="inlineStr">
        <is>
          <t>Lốc 4 hộp 180ml</t>
        </is>
      </c>
      <c r="H38" s="26" t="inlineStr">
        <is>
          <t>Trẻ em</t>
        </is>
      </c>
      <c r="I38" s="28" t="n">
        <v>415000</v>
      </c>
      <c r="J38" s="26" t="n">
        <v>12</v>
      </c>
    </row>
    <row r="39" ht="20" customHeight="1">
      <c r="A39" s="19" t="n">
        <v>37</v>
      </c>
      <c r="B39" s="19" t="inlineStr">
        <is>
          <t>SKU037</t>
        </is>
      </c>
      <c r="C39" s="20" t="inlineStr">
        <is>
          <t>SBPS Abbott Grow 110ml</t>
        </is>
      </c>
      <c r="D39" s="19" t="inlineStr">
        <is>
          <t>SỮA BỘT PHA SẴN</t>
        </is>
      </c>
      <c r="E39" s="19" t="inlineStr">
        <is>
          <t>Nhóm 2</t>
        </is>
      </c>
      <c r="F39" s="20" t="inlineStr">
        <is>
          <t>ABBOTT</t>
        </is>
      </c>
      <c r="G39" s="20" t="inlineStr">
        <is>
          <t>Lốc 4 hộp 110ml</t>
        </is>
      </c>
      <c r="H39" s="19" t="inlineStr">
        <is>
          <t>Trẻ em</t>
        </is>
      </c>
      <c r="I39" s="21" t="n">
        <v>390000</v>
      </c>
      <c r="J39" s="19" t="n">
        <v>14</v>
      </c>
    </row>
    <row r="40" ht="20" customHeight="1">
      <c r="A40" s="26" t="n">
        <v>38</v>
      </c>
      <c r="B40" s="26" t="inlineStr">
        <is>
          <t>SKU038</t>
        </is>
      </c>
      <c r="C40" s="27" t="inlineStr">
        <is>
          <t>SBPS Abbott Grow 180ml</t>
        </is>
      </c>
      <c r="D40" s="26" t="inlineStr">
        <is>
          <t>SỮA BỘT PHA SẴN</t>
        </is>
      </c>
      <c r="E40" s="26" t="inlineStr">
        <is>
          <t>Nhóm 2</t>
        </is>
      </c>
      <c r="F40" s="27" t="inlineStr">
        <is>
          <t>ABBOTT</t>
        </is>
      </c>
      <c r="G40" s="27" t="inlineStr">
        <is>
          <t>Lốc 4 hộp 180ml</t>
        </is>
      </c>
      <c r="H40" s="26" t="inlineStr">
        <is>
          <t>Trẻ em</t>
        </is>
      </c>
      <c r="I40" s="28" t="n">
        <v>425000</v>
      </c>
      <c r="J40" s="26" t="n">
        <v>14</v>
      </c>
    </row>
    <row r="41" ht="20" customHeight="1">
      <c r="A41" s="19" t="n">
        <v>39</v>
      </c>
      <c r="B41" s="19" t="inlineStr">
        <is>
          <t>SKU039</t>
        </is>
      </c>
      <c r="C41" s="20" t="inlineStr">
        <is>
          <t>SBPS Pediasure 110ml</t>
        </is>
      </c>
      <c r="D41" s="19" t="inlineStr">
        <is>
          <t>SỮA BỘT PHA SẴN</t>
        </is>
      </c>
      <c r="E41" s="19" t="inlineStr">
        <is>
          <t>Nhóm 2</t>
        </is>
      </c>
      <c r="F41" s="20" t="inlineStr">
        <is>
          <t>ABBOTT</t>
        </is>
      </c>
      <c r="G41" s="20" t="inlineStr">
        <is>
          <t>Lốc 4 hộp 110ml</t>
        </is>
      </c>
      <c r="H41" s="19" t="inlineStr">
        <is>
          <t>Trẻ em</t>
        </is>
      </c>
      <c r="I41" s="21" t="n">
        <v>480000</v>
      </c>
      <c r="J41" s="19" t="n">
        <v>14</v>
      </c>
    </row>
    <row r="42" ht="20" customHeight="1">
      <c r="A42" s="26" t="n">
        <v>40</v>
      </c>
      <c r="B42" s="26" t="inlineStr">
        <is>
          <t>SKU040</t>
        </is>
      </c>
      <c r="C42" s="27" t="inlineStr">
        <is>
          <t>SBPS Pediasure 180ml</t>
        </is>
      </c>
      <c r="D42" s="26" t="inlineStr">
        <is>
          <t>SỮA BỘT PHA SẴN</t>
        </is>
      </c>
      <c r="E42" s="26" t="inlineStr">
        <is>
          <t>Nhóm 2</t>
        </is>
      </c>
      <c r="F42" s="27" t="inlineStr">
        <is>
          <t>ABBOTT</t>
        </is>
      </c>
      <c r="G42" s="27" t="inlineStr">
        <is>
          <t>Lốc 4 hộp 180ml</t>
        </is>
      </c>
      <c r="H42" s="26" t="inlineStr">
        <is>
          <t>Trẻ em</t>
        </is>
      </c>
      <c r="I42" s="28" t="n">
        <v>525000</v>
      </c>
      <c r="J42" s="26" t="n">
        <v>14</v>
      </c>
    </row>
    <row r="43" ht="20" customHeight="1">
      <c r="A43" s="19" t="n">
        <v>41</v>
      </c>
      <c r="B43" s="19" t="inlineStr">
        <is>
          <t>SKU041</t>
        </is>
      </c>
      <c r="C43" s="20" t="inlineStr">
        <is>
          <t>SBPS Ensure Original 237ml</t>
        </is>
      </c>
      <c r="D43" s="19" t="inlineStr">
        <is>
          <t>SỮA BỘT PHA SẴN</t>
        </is>
      </c>
      <c r="E43" s="19" t="inlineStr">
        <is>
          <t>Nhóm 2</t>
        </is>
      </c>
      <c r="F43" s="20" t="inlineStr">
        <is>
          <t>ABBOTT</t>
        </is>
      </c>
      <c r="G43" s="20" t="inlineStr">
        <is>
          <t>Lon 800g</t>
        </is>
      </c>
      <c r="H43" s="19" t="inlineStr">
        <is>
          <t>Người lớn</t>
        </is>
      </c>
      <c r="I43" s="21" t="n">
        <v>490000</v>
      </c>
      <c r="J43" s="19" t="n">
        <v>14</v>
      </c>
    </row>
    <row r="44" ht="20" customHeight="1">
      <c r="A44" s="26" t="n">
        <v>42</v>
      </c>
      <c r="B44" s="26" t="inlineStr">
        <is>
          <t>SKU042</t>
        </is>
      </c>
      <c r="C44" s="27" t="inlineStr">
        <is>
          <t>SBPS Grow đỏ 180ml (Nuti)</t>
        </is>
      </c>
      <c r="D44" s="26" t="inlineStr">
        <is>
          <t>SỮA BỘT PHA SẴN</t>
        </is>
      </c>
      <c r="E44" s="26" t="inlineStr">
        <is>
          <t>Nhóm 2</t>
        </is>
      </c>
      <c r="F44" s="27" t="inlineStr">
        <is>
          <t>NUTIFOOD</t>
        </is>
      </c>
      <c r="G44" s="27" t="inlineStr">
        <is>
          <t>Lốc 4 hộp 180ml</t>
        </is>
      </c>
      <c r="H44" s="26" t="inlineStr">
        <is>
          <t>Trẻ em</t>
        </is>
      </c>
      <c r="I44" s="28" t="n">
        <v>415000</v>
      </c>
      <c r="J44" s="26" t="n">
        <v>12</v>
      </c>
    </row>
    <row r="45" ht="20" customHeight="1">
      <c r="A45" s="19" t="n">
        <v>43</v>
      </c>
      <c r="B45" s="19" t="inlineStr">
        <is>
          <t>SKU043</t>
        </is>
      </c>
      <c r="C45" s="20" t="inlineStr">
        <is>
          <t>SBPS Grow Plus đỏ 110ml</t>
        </is>
      </c>
      <c r="D45" s="19" t="inlineStr">
        <is>
          <t>SỮA BỘT PHA SẴN</t>
        </is>
      </c>
      <c r="E45" s="19" t="inlineStr">
        <is>
          <t>Nhóm 2</t>
        </is>
      </c>
      <c r="F45" s="20" t="inlineStr">
        <is>
          <t>NUTIFOOD</t>
        </is>
      </c>
      <c r="G45" s="20" t="inlineStr">
        <is>
          <t>Lốc 4 hộp 110ml</t>
        </is>
      </c>
      <c r="H45" s="19" t="inlineStr">
        <is>
          <t>Trẻ em</t>
        </is>
      </c>
      <c r="I45" s="21" t="n">
        <v>380000</v>
      </c>
      <c r="J45" s="19" t="n">
        <v>12</v>
      </c>
    </row>
    <row r="46" ht="20" customHeight="1">
      <c r="A46" s="26" t="n">
        <v>44</v>
      </c>
      <c r="B46" s="26" t="inlineStr">
        <is>
          <t>SKU044</t>
        </is>
      </c>
      <c r="C46" s="27" t="inlineStr">
        <is>
          <t>SBPS Oggi Gold 110ml</t>
        </is>
      </c>
      <c r="D46" s="26" t="inlineStr">
        <is>
          <t>SỮA BỘT PHA SẴN</t>
        </is>
      </c>
      <c r="E46" s="26" t="inlineStr">
        <is>
          <t>Nhóm 2</t>
        </is>
      </c>
      <c r="F46" s="27" t="inlineStr">
        <is>
          <t>VITADAIRY</t>
        </is>
      </c>
      <c r="G46" s="27" t="inlineStr">
        <is>
          <t>Lốc 4 hộp 110ml</t>
        </is>
      </c>
      <c r="H46" s="26" t="inlineStr">
        <is>
          <t>Trẻ em</t>
        </is>
      </c>
      <c r="I46" s="28" t="n">
        <v>378000</v>
      </c>
      <c r="J46" s="26" t="n">
        <v>12</v>
      </c>
    </row>
    <row r="47" ht="20" customHeight="1">
      <c r="A47" s="19" t="n">
        <v>45</v>
      </c>
      <c r="B47" s="19" t="inlineStr">
        <is>
          <t>SKU045</t>
        </is>
      </c>
      <c r="C47" s="20" t="inlineStr">
        <is>
          <t>SBPS Oggi Gold 180ml</t>
        </is>
      </c>
      <c r="D47" s="19" t="inlineStr">
        <is>
          <t>SỮA BỘT PHA SẴN</t>
        </is>
      </c>
      <c r="E47" s="19" t="inlineStr">
        <is>
          <t>Nhóm 2</t>
        </is>
      </c>
      <c r="F47" s="20" t="inlineStr">
        <is>
          <t>VITADAIRY</t>
        </is>
      </c>
      <c r="G47" s="20" t="inlineStr">
        <is>
          <t>Lốc 4 hộp 180ml</t>
        </is>
      </c>
      <c r="H47" s="19" t="inlineStr">
        <is>
          <t>Trẻ em</t>
        </is>
      </c>
      <c r="I47" s="21" t="n">
        <v>410000</v>
      </c>
      <c r="J47" s="19" t="n">
        <v>12</v>
      </c>
    </row>
    <row r="48" ht="20" customHeight="1">
      <c r="A48" s="26" t="n">
        <v>46</v>
      </c>
      <c r="B48" s="26" t="inlineStr">
        <is>
          <t>SKU046</t>
        </is>
      </c>
      <c r="C48" s="27" t="inlineStr">
        <is>
          <t>Optimum Gold 110ml (VNM)</t>
        </is>
      </c>
      <c r="D48" s="26" t="inlineStr">
        <is>
          <t>SỮA BỘT PHA SẴN</t>
        </is>
      </c>
      <c r="E48" s="26" t="inlineStr">
        <is>
          <t>Nhóm 2</t>
        </is>
      </c>
      <c r="F48" s="27" t="inlineStr">
        <is>
          <t>VINAMILK</t>
        </is>
      </c>
      <c r="G48" s="27" t="inlineStr">
        <is>
          <t>Lốc 4 hộp 110ml</t>
        </is>
      </c>
      <c r="H48" s="26" t="inlineStr">
        <is>
          <t>Trẻ em</t>
        </is>
      </c>
      <c r="I48" s="28" t="n">
        <v>375000</v>
      </c>
      <c r="J48" s="26" t="n">
        <v>14</v>
      </c>
    </row>
    <row r="49" ht="20" customHeight="1">
      <c r="A49" s="19" t="n">
        <v>47</v>
      </c>
      <c r="B49" s="19" t="inlineStr">
        <is>
          <t>SKU047</t>
        </is>
      </c>
      <c r="C49" s="20" t="inlineStr">
        <is>
          <t>Optimum gold 180ml (VNM)</t>
        </is>
      </c>
      <c r="D49" s="19" t="inlineStr">
        <is>
          <t>SỮA BỘT PHA SẴN</t>
        </is>
      </c>
      <c r="E49" s="19" t="inlineStr">
        <is>
          <t>Nhóm 2</t>
        </is>
      </c>
      <c r="F49" s="20" t="inlineStr">
        <is>
          <t>VINAMILK</t>
        </is>
      </c>
      <c r="G49" s="20" t="inlineStr">
        <is>
          <t>Lốc 4 hộp 180ml</t>
        </is>
      </c>
      <c r="H49" s="19" t="inlineStr">
        <is>
          <t>Trẻ em</t>
        </is>
      </c>
      <c r="I49" s="21" t="n">
        <v>420000</v>
      </c>
      <c r="J49" s="19" t="n">
        <v>14</v>
      </c>
    </row>
    <row r="50" ht="20" customHeight="1">
      <c r="A50" s="26" t="n">
        <v>48</v>
      </c>
      <c r="B50" s="26" t="inlineStr">
        <is>
          <t>SKU048</t>
        </is>
      </c>
      <c r="C50" s="27" t="inlineStr">
        <is>
          <t>Tã quần Sumo 4XL 40 miếng</t>
        </is>
      </c>
      <c r="D50" s="26" t="inlineStr">
        <is>
          <t>BỈM TẢ</t>
        </is>
      </c>
      <c r="E50" s="26" t="inlineStr">
        <is>
          <t>Sumo</t>
        </is>
      </c>
      <c r="F50" s="27" t="inlineStr">
        <is>
          <t>SUMO</t>
        </is>
      </c>
      <c r="G50" s="27" t="inlineStr">
        <is>
          <t>Gói 48-64 miếng</t>
        </is>
      </c>
      <c r="H50" s="26" t="inlineStr">
        <is>
          <t>Trẻ em</t>
        </is>
      </c>
      <c r="I50" s="28" t="n">
        <v>198000</v>
      </c>
      <c r="J50" s="26" t="n">
        <v>14</v>
      </c>
    </row>
    <row r="51" ht="20" customHeight="1">
      <c r="A51" s="19" t="n">
        <v>49</v>
      </c>
      <c r="B51" s="19" t="inlineStr">
        <is>
          <t>SKU049</t>
        </is>
      </c>
      <c r="C51" s="20" t="inlineStr">
        <is>
          <t>TÃ QUẦN SUMO L48</t>
        </is>
      </c>
      <c r="D51" s="19" t="inlineStr">
        <is>
          <t>BỈM TẢ</t>
        </is>
      </c>
      <c r="E51" s="19" t="inlineStr">
        <is>
          <t>Sumo</t>
        </is>
      </c>
      <c r="F51" s="20" t="inlineStr">
        <is>
          <t>SUMO</t>
        </is>
      </c>
      <c r="G51" s="20" t="inlineStr">
        <is>
          <t>Lon 800g</t>
        </is>
      </c>
      <c r="H51" s="19" t="inlineStr">
        <is>
          <t>Trẻ em</t>
        </is>
      </c>
      <c r="I51" s="21" t="n">
        <v>198000</v>
      </c>
      <c r="J51" s="19" t="n">
        <v>14</v>
      </c>
    </row>
    <row r="52" ht="20" customHeight="1">
      <c r="A52" s="26" t="n">
        <v>50</v>
      </c>
      <c r="B52" s="26" t="inlineStr">
        <is>
          <t>SKU050</t>
        </is>
      </c>
      <c r="C52" s="27" t="inlineStr">
        <is>
          <t>TÃ QUẦN SUMO M50</t>
        </is>
      </c>
      <c r="D52" s="26" t="inlineStr">
        <is>
          <t>BỈM TẢ</t>
        </is>
      </c>
      <c r="E52" s="26" t="inlineStr">
        <is>
          <t>Sumo</t>
        </is>
      </c>
      <c r="F52" s="27" t="inlineStr">
        <is>
          <t>SUMO</t>
        </is>
      </c>
      <c r="G52" s="27" t="inlineStr">
        <is>
          <t>Lon 800g</t>
        </is>
      </c>
      <c r="H52" s="26" t="inlineStr">
        <is>
          <t>Trẻ em</t>
        </is>
      </c>
      <c r="I52" s="28" t="n">
        <v>198000</v>
      </c>
      <c r="J52" s="26" t="n">
        <v>14</v>
      </c>
    </row>
    <row r="53" ht="20" customHeight="1">
      <c r="A53" s="19" t="n">
        <v>51</v>
      </c>
      <c r="B53" s="19" t="inlineStr">
        <is>
          <t>SKU051</t>
        </is>
      </c>
      <c r="C53" s="20" t="inlineStr">
        <is>
          <t>TÃ QUẦN SUMO XL46</t>
        </is>
      </c>
      <c r="D53" s="19" t="inlineStr">
        <is>
          <t>BỈM TẢ</t>
        </is>
      </c>
      <c r="E53" s="19" t="inlineStr">
        <is>
          <t>Sumo</t>
        </is>
      </c>
      <c r="F53" s="20" t="inlineStr">
        <is>
          <t>SUMO</t>
        </is>
      </c>
      <c r="G53" s="20" t="inlineStr">
        <is>
          <t>Lon 800g</t>
        </is>
      </c>
      <c r="H53" s="19" t="inlineStr">
        <is>
          <t>Trẻ em</t>
        </is>
      </c>
      <c r="I53" s="21" t="n">
        <v>198000</v>
      </c>
      <c r="J53" s="19" t="n">
        <v>14</v>
      </c>
    </row>
    <row r="54" ht="20" customHeight="1">
      <c r="A54" s="26" t="n">
        <v>52</v>
      </c>
      <c r="B54" s="26" t="inlineStr">
        <is>
          <t>SKU052</t>
        </is>
      </c>
      <c r="C54" s="27" t="inlineStr">
        <is>
          <t>TÃ QUẦN SUMO XXL44</t>
        </is>
      </c>
      <c r="D54" s="26" t="inlineStr">
        <is>
          <t>BỈM TẢ</t>
        </is>
      </c>
      <c r="E54" s="26" t="inlineStr">
        <is>
          <t>Sumo</t>
        </is>
      </c>
      <c r="F54" s="27" t="inlineStr">
        <is>
          <t>SUMO</t>
        </is>
      </c>
      <c r="G54" s="27" t="inlineStr">
        <is>
          <t>Lon 800g</t>
        </is>
      </c>
      <c r="H54" s="26" t="inlineStr">
        <is>
          <t>Trẻ em</t>
        </is>
      </c>
      <c r="I54" s="28" t="n">
        <v>198000</v>
      </c>
      <c r="J54" s="26" t="n">
        <v>14</v>
      </c>
    </row>
    <row r="55" ht="20" customHeight="1">
      <c r="A55" s="19" t="n">
        <v>53</v>
      </c>
      <c r="B55" s="19" t="inlineStr">
        <is>
          <t>SKU053</t>
        </is>
      </c>
      <c r="C55" s="20" t="inlineStr">
        <is>
          <t>Tã quần Bobby Premium L56</t>
        </is>
      </c>
      <c r="D55" s="19" t="inlineStr">
        <is>
          <t>BỈM TẢ</t>
        </is>
      </c>
      <c r="E55" s="19" t="inlineStr">
        <is>
          <t>Chưa phân loại</t>
        </is>
      </c>
      <c r="F55" s="20" t="inlineStr">
        <is>
          <t>BOBBY</t>
        </is>
      </c>
      <c r="G55" s="20" t="inlineStr">
        <is>
          <t>Gói 48-64 miếng</t>
        </is>
      </c>
      <c r="H55" s="19" t="inlineStr">
        <is>
          <t>Trẻ em</t>
        </is>
      </c>
      <c r="I55" s="21" t="n">
        <v>310000</v>
      </c>
      <c r="J55" s="19" t="n">
        <v>15</v>
      </c>
    </row>
    <row r="56" ht="20" customHeight="1">
      <c r="A56" s="26" t="n">
        <v>54</v>
      </c>
      <c r="B56" s="26" t="inlineStr">
        <is>
          <t>SKU054</t>
        </is>
      </c>
      <c r="C56" s="27" t="inlineStr">
        <is>
          <t>Tã quần Bobby Premium XL52</t>
        </is>
      </c>
      <c r="D56" s="26" t="inlineStr">
        <is>
          <t>BỈM TẢ</t>
        </is>
      </c>
      <c r="E56" s="26" t="inlineStr">
        <is>
          <t>Chưa phân loại</t>
        </is>
      </c>
      <c r="F56" s="27" t="inlineStr">
        <is>
          <t>BOBBY</t>
        </is>
      </c>
      <c r="G56" s="27" t="inlineStr">
        <is>
          <t>Gói 48-64 miếng</t>
        </is>
      </c>
      <c r="H56" s="26" t="inlineStr">
        <is>
          <t>Trẻ em</t>
        </is>
      </c>
      <c r="I56" s="28" t="n">
        <v>310000</v>
      </c>
      <c r="J56" s="26" t="n">
        <v>15</v>
      </c>
    </row>
    <row r="57" ht="20" customHeight="1">
      <c r="A57" s="19" t="n">
        <v>55</v>
      </c>
      <c r="B57" s="19" t="inlineStr">
        <is>
          <t>SKU055</t>
        </is>
      </c>
      <c r="C57" s="20" t="inlineStr">
        <is>
          <t>Tã quần Huggies size L 68 miếng</t>
        </is>
      </c>
      <c r="D57" s="19" t="inlineStr">
        <is>
          <t>BỈM TẢ</t>
        </is>
      </c>
      <c r="E57" s="19" t="inlineStr">
        <is>
          <t>Chưa phân loại</t>
        </is>
      </c>
      <c r="F57" s="20" t="inlineStr">
        <is>
          <t>HUGGIES</t>
        </is>
      </c>
      <c r="G57" s="20" t="inlineStr">
        <is>
          <t>Gói 48-64 miếng</t>
        </is>
      </c>
      <c r="H57" s="19" t="inlineStr">
        <is>
          <t>Trẻ em</t>
        </is>
      </c>
      <c r="I57" s="21" t="n">
        <v>319000</v>
      </c>
      <c r="J57" s="19" t="n">
        <v>15</v>
      </c>
    </row>
    <row r="58" ht="20" customHeight="1">
      <c r="A58" s="26" t="n">
        <v>56</v>
      </c>
      <c r="B58" s="26" t="inlineStr">
        <is>
          <t>SKU056</t>
        </is>
      </c>
      <c r="C58" s="27" t="inlineStr">
        <is>
          <t>Tã quần Huggies size XL 62 miếng</t>
        </is>
      </c>
      <c r="D58" s="26" t="inlineStr">
        <is>
          <t>BỈM TẢ</t>
        </is>
      </c>
      <c r="E58" s="26" t="inlineStr">
        <is>
          <t>Chưa phân loại</t>
        </is>
      </c>
      <c r="F58" s="27" t="inlineStr">
        <is>
          <t>HUGGIES</t>
        </is>
      </c>
      <c r="G58" s="27" t="inlineStr">
        <is>
          <t>Gói 48-64 miếng</t>
        </is>
      </c>
      <c r="H58" s="26" t="inlineStr">
        <is>
          <t>Trẻ em</t>
        </is>
      </c>
      <c r="I58" s="28" t="n">
        <v>319000</v>
      </c>
      <c r="J58" s="26" t="n">
        <v>15</v>
      </c>
    </row>
    <row r="59" ht="20" customHeight="1">
      <c r="A59" s="19" t="n">
        <v>57</v>
      </c>
      <c r="B59" s="19" t="inlineStr">
        <is>
          <t>SKU057</t>
        </is>
      </c>
      <c r="C59" s="20" t="inlineStr">
        <is>
          <t>Tã quần Gooby Extra XL 50 miếng</t>
        </is>
      </c>
      <c r="D59" s="19" t="inlineStr">
        <is>
          <t>BỈM TẢ</t>
        </is>
      </c>
      <c r="E59" s="19" t="inlineStr">
        <is>
          <t>Chưa phân loại</t>
        </is>
      </c>
      <c r="F59" s="20" t="inlineStr">
        <is>
          <t>GOOBY</t>
        </is>
      </c>
      <c r="G59" s="20" t="inlineStr">
        <is>
          <t>Gói 48-64 miếng</t>
        </is>
      </c>
      <c r="H59" s="19" t="inlineStr">
        <is>
          <t>Trẻ em</t>
        </is>
      </c>
      <c r="I59" s="21" t="n">
        <v>295000</v>
      </c>
      <c r="J59" s="19" t="n">
        <v>14</v>
      </c>
    </row>
    <row r="60" ht="20" customHeight="1">
      <c r="A60" s="26" t="n">
        <v>58</v>
      </c>
      <c r="B60" s="26" t="inlineStr">
        <is>
          <t>ABT_058</t>
        </is>
      </c>
      <c r="C60" s="27" t="inlineStr">
        <is>
          <t>Similac Mom hương vani 400g</t>
        </is>
      </c>
      <c r="D60" s="26" t="inlineStr">
        <is>
          <t>SỮA BỘT</t>
        </is>
      </c>
      <c r="E60" s="26" t="inlineStr">
        <is>
          <t>Nhóm 2</t>
        </is>
      </c>
      <c r="F60" s="27" t="inlineStr">
        <is>
          <t>ABBOTT</t>
        </is>
      </c>
      <c r="G60" s="27" t="inlineStr">
        <is>
          <t>Lon 400g</t>
        </is>
      </c>
      <c r="H60" s="26" t="inlineStr">
        <is>
          <t>Mẹ bầu</t>
        </is>
      </c>
      <c r="I60" s="28" t="n">
        <v>550000</v>
      </c>
      <c r="J60" s="26" t="n">
        <v>20</v>
      </c>
    </row>
    <row r="61" ht="20" customHeight="1">
      <c r="A61" s="19" t="n">
        <v>59</v>
      </c>
      <c r="B61" s="19" t="inlineStr">
        <is>
          <t>ABT_059</t>
        </is>
      </c>
      <c r="C61" s="20" t="inlineStr">
        <is>
          <t>Similac Mom hương vani 900g</t>
        </is>
      </c>
      <c r="D61" s="19" t="inlineStr">
        <is>
          <t>SỮA BỘT</t>
        </is>
      </c>
      <c r="E61" s="19" t="inlineStr">
        <is>
          <t>Nhóm 2</t>
        </is>
      </c>
      <c r="F61" s="20" t="inlineStr">
        <is>
          <t>ABBOTT</t>
        </is>
      </c>
      <c r="G61" s="20" t="inlineStr">
        <is>
          <t>Lon 800g</t>
        </is>
      </c>
      <c r="H61" s="19" t="inlineStr">
        <is>
          <t>Mẹ bầu</t>
        </is>
      </c>
      <c r="I61" s="21" t="n">
        <v>550000</v>
      </c>
      <c r="J61" s="19" t="n">
        <v>20</v>
      </c>
    </row>
    <row r="62" ht="20" customHeight="1">
      <c r="A62" s="26" t="n">
        <v>60</v>
      </c>
      <c r="B62" s="26" t="inlineStr">
        <is>
          <t>ABT_060</t>
        </is>
      </c>
      <c r="C62" s="27" t="inlineStr">
        <is>
          <t>Similac Mom hương sữa chua dâu 400g</t>
        </is>
      </c>
      <c r="D62" s="26" t="inlineStr">
        <is>
          <t>SỮA BỘT</t>
        </is>
      </c>
      <c r="E62" s="26" t="inlineStr">
        <is>
          <t>Nhóm 2</t>
        </is>
      </c>
      <c r="F62" s="27" t="inlineStr">
        <is>
          <t>ABBOTT</t>
        </is>
      </c>
      <c r="G62" s="27" t="inlineStr">
        <is>
          <t>Lon 400g</t>
        </is>
      </c>
      <c r="H62" s="26" t="inlineStr">
        <is>
          <t>Mẹ bầu</t>
        </is>
      </c>
      <c r="I62" s="28" t="n">
        <v>550000</v>
      </c>
      <c r="J62" s="26" t="n">
        <v>20</v>
      </c>
    </row>
    <row r="63" ht="20" customHeight="1">
      <c r="A63" s="19" t="n">
        <v>61</v>
      </c>
      <c r="B63" s="19" t="inlineStr">
        <is>
          <t>ABT_061</t>
        </is>
      </c>
      <c r="C63" s="20" t="inlineStr">
        <is>
          <t>Similac Neosure 370g (trẻ sinh non, nhẹ cân 0-12 tháng tuổi)</t>
        </is>
      </c>
      <c r="D63" s="19" t="inlineStr">
        <is>
          <t>SỮA BỘT</t>
        </is>
      </c>
      <c r="E63" s="19" t="inlineStr">
        <is>
          <t>Nhóm 2</t>
        </is>
      </c>
      <c r="F63" s="20" t="inlineStr">
        <is>
          <t>ABBOTT</t>
        </is>
      </c>
      <c r="G63" s="20" t="inlineStr">
        <is>
          <t>Lon 800g</t>
        </is>
      </c>
      <c r="H63" s="19" t="inlineStr">
        <is>
          <t>Trẻ em</t>
        </is>
      </c>
      <c r="I63" s="21" t="n">
        <v>550000</v>
      </c>
      <c r="J63" s="19" t="n">
        <v>20</v>
      </c>
    </row>
    <row r="64" ht="20" customHeight="1">
      <c r="A64" s="26" t="n">
        <v>62</v>
      </c>
      <c r="B64" s="26" t="inlineStr">
        <is>
          <t>ABT_062</t>
        </is>
      </c>
      <c r="C64" s="27" t="inlineStr">
        <is>
          <t>Similac Neosure 850g (trẻ sinh non, nhẹ cân 0-12 tháng tuổi)</t>
        </is>
      </c>
      <c r="D64" s="26" t="inlineStr">
        <is>
          <t>SỮA BỘT</t>
        </is>
      </c>
      <c r="E64" s="26" t="inlineStr">
        <is>
          <t>Nhóm 2</t>
        </is>
      </c>
      <c r="F64" s="27" t="inlineStr">
        <is>
          <t>ABBOTT</t>
        </is>
      </c>
      <c r="G64" s="27" t="inlineStr">
        <is>
          <t>Lon 800g</t>
        </is>
      </c>
      <c r="H64" s="26" t="inlineStr">
        <is>
          <t>Trẻ em</t>
        </is>
      </c>
      <c r="I64" s="28" t="n">
        <v>550000</v>
      </c>
      <c r="J64" s="26" t="n">
        <v>20</v>
      </c>
    </row>
    <row r="65" ht="20" customHeight="1">
      <c r="A65" s="19" t="n">
        <v>63</v>
      </c>
      <c r="B65" s="19" t="inlineStr">
        <is>
          <t>ABT_063</t>
        </is>
      </c>
      <c r="C65" s="20" t="inlineStr">
        <is>
          <t>Similac Isomil 400g (trẻ 0- 12 tháng tuổi)</t>
        </is>
      </c>
      <c r="D65" s="19" t="inlineStr">
        <is>
          <t>SỮA BỘT</t>
        </is>
      </c>
      <c r="E65" s="19" t="inlineStr">
        <is>
          <t>Nhóm 2</t>
        </is>
      </c>
      <c r="F65" s="20" t="inlineStr">
        <is>
          <t>ABBOTT</t>
        </is>
      </c>
      <c r="G65" s="20" t="inlineStr">
        <is>
          <t>Lon 400g</t>
        </is>
      </c>
      <c r="H65" s="19" t="inlineStr">
        <is>
          <t>Trẻ em</t>
        </is>
      </c>
      <c r="I65" s="21" t="n">
        <v>550000</v>
      </c>
      <c r="J65" s="19" t="n">
        <v>20</v>
      </c>
    </row>
    <row r="66" ht="20" customHeight="1">
      <c r="A66" s="26" t="n">
        <v>64</v>
      </c>
      <c r="B66" s="26" t="inlineStr">
        <is>
          <t>ABT_064</t>
        </is>
      </c>
      <c r="C66" s="27" t="inlineStr">
        <is>
          <t>Similac Isomil Plus 400g (trẻ 1-10 tuổi)</t>
        </is>
      </c>
      <c r="D66" s="26" t="inlineStr">
        <is>
          <t>SỮA BỘT</t>
        </is>
      </c>
      <c r="E66" s="26" t="inlineStr">
        <is>
          <t>Nhóm 2</t>
        </is>
      </c>
      <c r="F66" s="27" t="inlineStr">
        <is>
          <t>ABBOTT</t>
        </is>
      </c>
      <c r="G66" s="27" t="inlineStr">
        <is>
          <t>Lon 400g</t>
        </is>
      </c>
      <c r="H66" s="26" t="inlineStr">
        <is>
          <t>Trẻ em</t>
        </is>
      </c>
      <c r="I66" s="28" t="n">
        <v>550000</v>
      </c>
      <c r="J66" s="26" t="n">
        <v>20</v>
      </c>
    </row>
    <row r="67" ht="20" customHeight="1">
      <c r="A67" s="19" t="n">
        <v>65</v>
      </c>
      <c r="B67" s="19" t="inlineStr">
        <is>
          <t>ABT_065</t>
        </is>
      </c>
      <c r="C67" s="20" t="inlineStr">
        <is>
          <t>Similac Total Comfort 0+ 360g (trẻ 0-12 tháng tuổi)</t>
        </is>
      </c>
      <c r="D67" s="19" t="inlineStr">
        <is>
          <t>SỮA BỘT</t>
        </is>
      </c>
      <c r="E67" s="19" t="inlineStr">
        <is>
          <t>Nhóm 2</t>
        </is>
      </c>
      <c r="F67" s="20" t="inlineStr">
        <is>
          <t>ABBOTT</t>
        </is>
      </c>
      <c r="G67" s="20" t="inlineStr">
        <is>
          <t>Lon 400g</t>
        </is>
      </c>
      <c r="H67" s="19" t="inlineStr">
        <is>
          <t>Trẻ em</t>
        </is>
      </c>
      <c r="I67" s="21" t="n">
        <v>550000</v>
      </c>
      <c r="J67" s="19" t="n">
        <v>20</v>
      </c>
    </row>
    <row r="68" ht="20" customHeight="1">
      <c r="A68" s="26" t="n">
        <v>66</v>
      </c>
      <c r="B68" s="26" t="inlineStr">
        <is>
          <t>ABT_066</t>
        </is>
      </c>
      <c r="C68" s="27" t="inlineStr">
        <is>
          <t>Similac Total Comfort 1+ 360g (trẻ 1-2 tuổi)</t>
        </is>
      </c>
      <c r="D68" s="26" t="inlineStr">
        <is>
          <t>SỮA BỘT</t>
        </is>
      </c>
      <c r="E68" s="26" t="inlineStr">
        <is>
          <t>Nhóm 2</t>
        </is>
      </c>
      <c r="F68" s="27" t="inlineStr">
        <is>
          <t>ABBOTT</t>
        </is>
      </c>
      <c r="G68" s="27" t="inlineStr">
        <is>
          <t>Lon 400g</t>
        </is>
      </c>
      <c r="H68" s="26" t="inlineStr">
        <is>
          <t>Trẻ em</t>
        </is>
      </c>
      <c r="I68" s="28" t="n">
        <v>550000</v>
      </c>
      <c r="J68" s="26" t="n">
        <v>20</v>
      </c>
    </row>
    <row r="69" ht="20" customHeight="1">
      <c r="A69" s="19" t="n">
        <v>67</v>
      </c>
      <c r="B69" s="19" t="inlineStr">
        <is>
          <t>ABT_067</t>
        </is>
      </c>
      <c r="C69" s="20" t="inlineStr">
        <is>
          <t>Similac 0+ 380g (trẻ từ 0 -12 tháng tuổi)</t>
        </is>
      </c>
      <c r="D69" s="19" t="inlineStr">
        <is>
          <t>SỮA BỘT</t>
        </is>
      </c>
      <c r="E69" s="19" t="inlineStr">
        <is>
          <t>Nhóm 2</t>
        </is>
      </c>
      <c r="F69" s="20" t="inlineStr">
        <is>
          <t>ABBOTT</t>
        </is>
      </c>
      <c r="G69" s="20" t="inlineStr">
        <is>
          <t>Lon 800g</t>
        </is>
      </c>
      <c r="H69" s="19" t="inlineStr">
        <is>
          <t>Trẻ em</t>
        </is>
      </c>
      <c r="I69" s="21" t="n">
        <v>550000</v>
      </c>
      <c r="J69" s="19" t="n">
        <v>20</v>
      </c>
    </row>
    <row r="70" ht="20" customHeight="1">
      <c r="A70" s="26" t="n">
        <v>68</v>
      </c>
      <c r="B70" s="26" t="inlineStr">
        <is>
          <t>ABT_068</t>
        </is>
      </c>
      <c r="C70" s="27" t="inlineStr">
        <is>
          <t>Similac 0+ 800g (trẻ từ 0 -12 tháng tuổi)</t>
        </is>
      </c>
      <c r="D70" s="26" t="inlineStr">
        <is>
          <t>SỮA BỘT</t>
        </is>
      </c>
      <c r="E70" s="26" t="inlineStr">
        <is>
          <t>Nhóm 2</t>
        </is>
      </c>
      <c r="F70" s="27" t="inlineStr">
        <is>
          <t>ABBOTT</t>
        </is>
      </c>
      <c r="G70" s="27" t="inlineStr">
        <is>
          <t>Lon 800g</t>
        </is>
      </c>
      <c r="H70" s="26" t="inlineStr">
        <is>
          <t>Trẻ em</t>
        </is>
      </c>
      <c r="I70" s="28" t="n">
        <v>550000</v>
      </c>
      <c r="J70" s="26" t="n">
        <v>20</v>
      </c>
    </row>
    <row r="71" ht="20" customHeight="1">
      <c r="A71" s="19" t="n">
        <v>69</v>
      </c>
      <c r="B71" s="19" t="inlineStr">
        <is>
          <t>ABT_069</t>
        </is>
      </c>
      <c r="C71" s="20" t="inlineStr">
        <is>
          <t>Similac 1+ 800g (trẻ từ 1-2 tuổi)</t>
        </is>
      </c>
      <c r="D71" s="19" t="inlineStr">
        <is>
          <t>SỮA BỘT</t>
        </is>
      </c>
      <c r="E71" s="19" t="inlineStr">
        <is>
          <t>Nhóm 2</t>
        </is>
      </c>
      <c r="F71" s="20" t="inlineStr">
        <is>
          <t>ABBOTT</t>
        </is>
      </c>
      <c r="G71" s="20" t="inlineStr">
        <is>
          <t>Lon 800g</t>
        </is>
      </c>
      <c r="H71" s="19" t="inlineStr">
        <is>
          <t>Trẻ em</t>
        </is>
      </c>
      <c r="I71" s="21" t="n">
        <v>550000</v>
      </c>
      <c r="J71" s="19" t="n">
        <v>20</v>
      </c>
    </row>
    <row r="72" ht="20" customHeight="1">
      <c r="A72" s="26" t="n">
        <v>70</v>
      </c>
      <c r="B72" s="26" t="inlineStr">
        <is>
          <t>ABT_070</t>
        </is>
      </c>
      <c r="C72" s="27" t="inlineStr">
        <is>
          <t>Similac 1+ 1.6kg (trẻ từ 1-2 tuổi)</t>
        </is>
      </c>
      <c r="D72" s="26" t="inlineStr">
        <is>
          <t>SỮA BỘT</t>
        </is>
      </c>
      <c r="E72" s="26" t="inlineStr">
        <is>
          <t>Nhóm 2</t>
        </is>
      </c>
      <c r="F72" s="27" t="inlineStr">
        <is>
          <t>ABBOTT</t>
        </is>
      </c>
      <c r="G72" s="27" t="inlineStr">
        <is>
          <t>Lon 1.6kg</t>
        </is>
      </c>
      <c r="H72" s="26" t="inlineStr">
        <is>
          <t>Trẻ em</t>
        </is>
      </c>
      <c r="I72" s="28" t="n">
        <v>550000</v>
      </c>
      <c r="J72" s="26" t="n">
        <v>20</v>
      </c>
    </row>
    <row r="73" ht="20" customHeight="1">
      <c r="A73" s="19" t="n">
        <v>71</v>
      </c>
      <c r="B73" s="19" t="inlineStr">
        <is>
          <t>ABT_071</t>
        </is>
      </c>
      <c r="C73" s="20" t="inlineStr">
        <is>
          <t>Similac 2+ 800g (trẻ từ 2 tuổi)</t>
        </is>
      </c>
      <c r="D73" s="19" t="inlineStr">
        <is>
          <t>SỮA BỘT</t>
        </is>
      </c>
      <c r="E73" s="19" t="inlineStr">
        <is>
          <t>Nhóm 2</t>
        </is>
      </c>
      <c r="F73" s="20" t="inlineStr">
        <is>
          <t>ABBOTT</t>
        </is>
      </c>
      <c r="G73" s="20" t="inlineStr">
        <is>
          <t>Lon 800g</t>
        </is>
      </c>
      <c r="H73" s="19" t="inlineStr">
        <is>
          <t>Trẻ em</t>
        </is>
      </c>
      <c r="I73" s="21" t="n">
        <v>550000</v>
      </c>
      <c r="J73" s="19" t="n">
        <v>20</v>
      </c>
    </row>
    <row r="74" ht="20" customHeight="1">
      <c r="A74" s="26" t="n">
        <v>72</v>
      </c>
      <c r="B74" s="26" t="inlineStr">
        <is>
          <t>ABT_072</t>
        </is>
      </c>
      <c r="C74" s="27" t="inlineStr">
        <is>
          <t>Similac 2+ 1.6kg (trẻ từ 2 tuổi)</t>
        </is>
      </c>
      <c r="D74" s="26" t="inlineStr">
        <is>
          <t>SỮA BỘT</t>
        </is>
      </c>
      <c r="E74" s="26" t="inlineStr">
        <is>
          <t>Nhóm 2</t>
        </is>
      </c>
      <c r="F74" s="27" t="inlineStr">
        <is>
          <t>ABBOTT</t>
        </is>
      </c>
      <c r="G74" s="27" t="inlineStr">
        <is>
          <t>Lon 1.6kg</t>
        </is>
      </c>
      <c r="H74" s="26" t="inlineStr">
        <is>
          <t>Trẻ em</t>
        </is>
      </c>
      <c r="I74" s="28" t="n">
        <v>550000</v>
      </c>
      <c r="J74" s="26" t="n">
        <v>20</v>
      </c>
    </row>
    <row r="75" ht="20" customHeight="1">
      <c r="A75" s="19" t="n">
        <v>73</v>
      </c>
      <c r="B75" s="19" t="inlineStr">
        <is>
          <t>ABT_073</t>
        </is>
      </c>
      <c r="C75" s="20" t="inlineStr">
        <is>
          <t>Similac Total Protection 0+ 380g (trẻ từ 0 -12 tháng tuổi)</t>
        </is>
      </c>
      <c r="D75" s="19" t="inlineStr">
        <is>
          <t>SỮA BỘT</t>
        </is>
      </c>
      <c r="E75" s="19" t="inlineStr">
        <is>
          <t>Nhóm 2</t>
        </is>
      </c>
      <c r="F75" s="20" t="inlineStr">
        <is>
          <t>ABBOTT</t>
        </is>
      </c>
      <c r="G75" s="20" t="inlineStr">
        <is>
          <t>Lon 800g</t>
        </is>
      </c>
      <c r="H75" s="19" t="inlineStr">
        <is>
          <t>Trẻ em</t>
        </is>
      </c>
      <c r="I75" s="21" t="n">
        <v>550000</v>
      </c>
      <c r="J75" s="19" t="n">
        <v>20</v>
      </c>
    </row>
    <row r="76" ht="20" customHeight="1">
      <c r="A76" s="26" t="n">
        <v>74</v>
      </c>
      <c r="B76" s="26" t="inlineStr">
        <is>
          <t>ABT_074</t>
        </is>
      </c>
      <c r="C76" s="27" t="inlineStr">
        <is>
          <t>Similac Total Protection 0+ 800g (trẻ từ 0 -12 tháng tuổi)</t>
        </is>
      </c>
      <c r="D76" s="26" t="inlineStr">
        <is>
          <t>SỮA BỘT</t>
        </is>
      </c>
      <c r="E76" s="26" t="inlineStr">
        <is>
          <t>Nhóm 2</t>
        </is>
      </c>
      <c r="F76" s="27" t="inlineStr">
        <is>
          <t>ABBOTT</t>
        </is>
      </c>
      <c r="G76" s="27" t="inlineStr">
        <is>
          <t>Lon 800g</t>
        </is>
      </c>
      <c r="H76" s="26" t="inlineStr">
        <is>
          <t>Trẻ em</t>
        </is>
      </c>
      <c r="I76" s="28" t="n">
        <v>550000</v>
      </c>
      <c r="J76" s="26" t="n">
        <v>20</v>
      </c>
    </row>
    <row r="77" ht="20" customHeight="1">
      <c r="A77" s="19" t="n">
        <v>75</v>
      </c>
      <c r="B77" s="19" t="inlineStr">
        <is>
          <t>ABT_075</t>
        </is>
      </c>
      <c r="C77" s="20" t="inlineStr">
        <is>
          <t>Similac Total Protection 1+ 800g (trẻ từ 1-2 tuổi)</t>
        </is>
      </c>
      <c r="D77" s="19" t="inlineStr">
        <is>
          <t>SỮA BỘT</t>
        </is>
      </c>
      <c r="E77" s="19" t="inlineStr">
        <is>
          <t>Nhóm 2</t>
        </is>
      </c>
      <c r="F77" s="20" t="inlineStr">
        <is>
          <t>ABBOTT</t>
        </is>
      </c>
      <c r="G77" s="20" t="inlineStr">
        <is>
          <t>Lon 800g</t>
        </is>
      </c>
      <c r="H77" s="19" t="inlineStr">
        <is>
          <t>Trẻ em</t>
        </is>
      </c>
      <c r="I77" s="21" t="n">
        <v>550000</v>
      </c>
      <c r="J77" s="19" t="n">
        <v>20</v>
      </c>
    </row>
    <row r="78" ht="20" customHeight="1">
      <c r="A78" s="26" t="n">
        <v>76</v>
      </c>
      <c r="B78" s="26" t="inlineStr">
        <is>
          <t>ABT_076</t>
        </is>
      </c>
      <c r="C78" s="27" t="inlineStr">
        <is>
          <t>Similac Total Protection 2+ 800g (trẻ từ 2 tuổi)</t>
        </is>
      </c>
      <c r="D78" s="26" t="inlineStr">
        <is>
          <t>SỮA BỘT</t>
        </is>
      </c>
      <c r="E78" s="26" t="inlineStr">
        <is>
          <t>Nhóm 2</t>
        </is>
      </c>
      <c r="F78" s="27" t="inlineStr">
        <is>
          <t>ABBOTT</t>
        </is>
      </c>
      <c r="G78" s="27" t="inlineStr">
        <is>
          <t>Lon 800g</t>
        </is>
      </c>
      <c r="H78" s="26" t="inlineStr">
        <is>
          <t>Trẻ em</t>
        </is>
      </c>
      <c r="I78" s="28" t="n">
        <v>550000</v>
      </c>
      <c r="J78" s="26" t="n">
        <v>20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2026-10-28T06:18:34Z</dcterms:created>
  <dcterms:modified xmlns:dcterms="http://purl.org/dc/terms/" xmlns:xsi="http://www.w3.org/2001/XMLSchema-instance" xsi:type="dcterms:W3CDTF">2026-10-28T06:18:34Z</dcterms:modified>
</cp:coreProperties>
</file>